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APPEL d'OFFRE\1er EQUIPEMENT\consultation\"/>
    </mc:Choice>
  </mc:AlternateContent>
  <bookViews>
    <workbookView xWindow="0" yWindow="0" windowWidth="28800" windowHeight="11730" firstSheet="2" activeTab="2"/>
  </bookViews>
  <sheets>
    <sheet name="Feuil1" sheetId="1" state="hidden" r:id="rId1"/>
    <sheet name="Récapitulatif 1er equipement" sheetId="4" state="hidden" r:id="rId2"/>
    <sheet name=" 1er equipement malettes" sheetId="5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5" l="1"/>
  <c r="C26" i="5"/>
  <c r="C7" i="5"/>
  <c r="C121" i="5" l="1"/>
  <c r="C120" i="5"/>
  <c r="C95" i="5"/>
  <c r="C43" i="5"/>
  <c r="C41" i="5"/>
  <c r="K7" i="4" l="1"/>
  <c r="K24" i="4" l="1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5" i="4"/>
  <c r="L32" i="4"/>
  <c r="N32" i="4" s="1"/>
  <c r="L34" i="4"/>
  <c r="N34" i="4" s="1"/>
  <c r="L35" i="4"/>
  <c r="N35" i="4" s="1"/>
  <c r="L36" i="4"/>
  <c r="N36" i="4" s="1"/>
  <c r="K33" i="4"/>
  <c r="L31" i="4"/>
  <c r="N31" i="4" s="1"/>
  <c r="J33" i="4"/>
  <c r="I33" i="4"/>
  <c r="H33" i="4"/>
  <c r="G33" i="4"/>
  <c r="F33" i="4"/>
  <c r="E33" i="4"/>
  <c r="D33" i="4"/>
  <c r="C33" i="4"/>
  <c r="L33" i="4" l="1"/>
  <c r="N33" i="4" s="1"/>
  <c r="D24" i="4"/>
  <c r="F24" i="4"/>
  <c r="H24" i="4"/>
  <c r="J24" i="4"/>
  <c r="C7" i="4"/>
  <c r="C24" i="4" s="1"/>
  <c r="I20" i="4"/>
  <c r="I24" i="4" s="1"/>
  <c r="G20" i="4"/>
  <c r="G24" i="4" s="1"/>
  <c r="E7" i="4"/>
  <c r="E24" i="4" s="1"/>
  <c r="L24" i="4" l="1"/>
  <c r="L17" i="1" l="1"/>
  <c r="L1" i="1"/>
</calcChain>
</file>

<file path=xl/sharedStrings.xml><?xml version="1.0" encoding="utf-8"?>
<sst xmlns="http://schemas.openxmlformats.org/spreadsheetml/2006/main" count="497" uniqueCount="235">
  <si>
    <t>PREMIERS EQUIPEMENTS 2025 -2026</t>
  </si>
  <si>
    <t>STHR</t>
  </si>
  <si>
    <t>CUISINE</t>
  </si>
  <si>
    <t>SERVICE</t>
  </si>
  <si>
    <t>UNIFORME</t>
  </si>
  <si>
    <t>Calot ou Beret</t>
  </si>
  <si>
    <t xml:space="preserve">Veste blanche </t>
  </si>
  <si>
    <t>logotée</t>
  </si>
  <si>
    <t>mocassins noirs</t>
  </si>
  <si>
    <t>Effectifs prévus</t>
  </si>
  <si>
    <t>Malette à couteaux</t>
  </si>
  <si>
    <t>Veste noire</t>
  </si>
  <si>
    <t>Chemise blanche</t>
  </si>
  <si>
    <t>Gilet</t>
  </si>
  <si>
    <t>Veste bleue marine</t>
  </si>
  <si>
    <t>Cravate noire ou Foulard uni</t>
  </si>
  <si>
    <t>Cravate ou foulard bleu marine</t>
  </si>
  <si>
    <t>BAC PRO CUISINE ET SERVICE</t>
  </si>
  <si>
    <t>Ceinture</t>
  </si>
  <si>
    <t>Pull over bleu marine col en V</t>
  </si>
  <si>
    <t>Tablier blanc 1/2 chef</t>
  </si>
  <si>
    <t>sans le diapason mais avec thermometre</t>
  </si>
  <si>
    <t>CAP CUISNE ET HCR</t>
  </si>
  <si>
    <t>SERVICE/HEBERGEMENT</t>
  </si>
  <si>
    <t>Polo bleu</t>
  </si>
  <si>
    <t>Chaussures noire</t>
  </si>
  <si>
    <t>Tablier noir bavette logoté</t>
  </si>
  <si>
    <t>Trousseau serveur</t>
  </si>
  <si>
    <t>Sommelier qualité ++, ramasse miettes</t>
  </si>
  <si>
    <t>Effectif total</t>
  </si>
  <si>
    <t>CS SOMMELLERIE</t>
  </si>
  <si>
    <t>CS METIERS DU BAR</t>
  </si>
  <si>
    <t>CS TRAITEUR</t>
  </si>
  <si>
    <t>CSAR</t>
  </si>
  <si>
    <t>AUTRES FORMATIONS INITIALES A PREVOIR SANS FINANCEMENT REGION</t>
  </si>
  <si>
    <r>
      <t xml:space="preserve">AUTRES FORMATIONS </t>
    </r>
    <r>
      <rPr>
        <b/>
        <sz val="11"/>
        <color theme="1"/>
        <rFont val="Calibri"/>
        <family val="2"/>
        <scheme val="minor"/>
      </rPr>
      <t>APPRENTISSAGE</t>
    </r>
    <r>
      <rPr>
        <sz val="11"/>
        <color theme="1"/>
        <rFont val="Calibri"/>
        <family val="2"/>
        <scheme val="minor"/>
      </rPr>
      <t xml:space="preserve"> A PREVOIR AVEC FINANCEMENT GRETA-CFA</t>
    </r>
  </si>
  <si>
    <t>500 TTC</t>
  </si>
  <si>
    <t>Tablier noir bavette</t>
  </si>
  <si>
    <t>BTS</t>
  </si>
  <si>
    <t>CSR</t>
  </si>
  <si>
    <t>CAP CREMIER FROMAGER</t>
  </si>
  <si>
    <t>Veste blanche manches courtes</t>
  </si>
  <si>
    <t>En attente des professeurs</t>
  </si>
  <si>
    <t>Casquette blanche</t>
  </si>
  <si>
    <t>Pantalon blanc</t>
  </si>
  <si>
    <t>mocassins blancs</t>
  </si>
  <si>
    <t>Tablier tablier bavette blanc</t>
  </si>
  <si>
    <t>CAP BOULANGER</t>
  </si>
  <si>
    <t>TENUE PRO</t>
  </si>
  <si>
    <t>CAP PATISSIERS</t>
  </si>
  <si>
    <t>BAC PRO BOUL PAT</t>
  </si>
  <si>
    <t>Ceinture noire homme ou femme</t>
  </si>
  <si>
    <t>Pantalon noir</t>
  </si>
  <si>
    <t>pantalon bleur marine</t>
  </si>
  <si>
    <t>pantalon noir</t>
  </si>
  <si>
    <t>Polo blanc</t>
  </si>
  <si>
    <t xml:space="preserve">Budget </t>
  </si>
  <si>
    <t>Budget</t>
  </si>
  <si>
    <t>CHR</t>
  </si>
  <si>
    <t>Cuisine</t>
  </si>
  <si>
    <t>Gilet noir</t>
  </si>
  <si>
    <t>+' porte carnet de bon et couteau de tranche</t>
  </si>
  <si>
    <t>Contenu de la malette précu, devis en cours</t>
  </si>
  <si>
    <t>BAC PRO</t>
  </si>
  <si>
    <t>CAP FROMAGE</t>
  </si>
  <si>
    <t>Total</t>
  </si>
  <si>
    <t>caractéristiques</t>
  </si>
  <si>
    <t>Taille unique, Matière tissu 9072 Sergé
100% coton 275gr/m².  Conditions d'entretien : Lavable à 95°, utilisation de javel interdite, séchage à température normale (80°), repassage fer très chaud (200°), Pressing autorisé avec des solvants de type perchlo et solvants pétroliers. Coloris : BLANC.</t>
  </si>
  <si>
    <t>CAP boulanger</t>
  </si>
  <si>
    <t>CAP Patissier</t>
  </si>
  <si>
    <t>CAP CUISINE et HCR</t>
  </si>
  <si>
    <t>Bac PRO boul pat</t>
  </si>
  <si>
    <t>Sommelerie /BAR</t>
  </si>
  <si>
    <t>Filière</t>
  </si>
  <si>
    <t>Manches longues, Matière tissu 9778 Sergé. 65% polyester 35% coton 215gr/m².   Taille du 0 au 6.  Conditions d'entretien : Lavable à 60°, utilisation de javel interdite, séchage à température normale (80°), repassage fer chaud (150°), Pressing autorisé avec des solvants de type perchlo et solvants pétroliers. Coloris : BLANC.</t>
  </si>
  <si>
    <t>Cravate noire : longueur 50 cm, 
largeur : 8 cm, aspect lisse. Matière 5738
100% polyester 180 gr/m². Coloris NOIR.
(Pas de consigne d'entretien).
Foulard : Touché soie, 60x60. Matière 100% polyester. Conditions d'entretien : Lavage interdit, utilisation de javel interdite, séchage au sèche linge interdit, repassage interdit, Pressing autorisé avec des solvants de type perchlo et solvants pétroliers. Coloris ROUGE/NOIR.</t>
  </si>
  <si>
    <t xml:space="preserve">Chemise blanche manches longues.
Matière 8658, 72% coton, 24% polyester,
4 élasthanne 125 gr/m². Taille du XS au 3XL.  Conditions d'entretien :  Lavable à 30°, utilisation de javel interdite, pas de séchage au sèche linge, repassage fer froid (110°), Pressing autorisé avec des solvants de type perchlo et solvants pétroliers. Coloris : BLANC.
</t>
  </si>
  <si>
    <t>Homme - Polo. Maille piquée 50% polyester
50% coton 210 gr/m². Taille du XS au 3XL. Conditions d'entretien :  Lavable à 60°, utilisation de javel interdite, séchage à température modérée 60°) , repassage fer chaud (150°), Pressing autorisé avec des solvants de type perchlo et solvants pétroliers. Coloris : BLANC.</t>
  </si>
  <si>
    <t>Taille unique. 100% coton. 
Coloris : BLANC.</t>
  </si>
  <si>
    <t>Manches courtes, Matière tissu 9778 Sergé. 65% polyester 35% coton 215gr/m².   Taille du 0 au 6.  Conditions d'entretien : Lavable à 60°, utilisation de javel interdite, séchage à température normale (80°), repassage fer chaud (150°), Pressing autorisé avec des solvants de type perchlo et solvants pétroliers. Coloris : BLANC.</t>
  </si>
  <si>
    <t>Pantalon mixte entrejambe 87 cm. Matière tissu 8600 Sergé. 65% polyester, 35% coton 210 gr/m² Taille de 00 à 6.  Conditions d'entretien : Lavable à 95°, utilisation de javel interdite, séchage à température normale (80°), repassage fer très chaud 200°), Pressing autorisé avec des solvants de type perchlo et solvants pétroliers. Coloris : BLANC.</t>
  </si>
  <si>
    <t xml:space="preserve">Tablier, Matière tissu 100% coton 270 gr/m². Taille unique (hauteur : 102 cm, largeur bas 95 cm, largeur bavette : 28 cm).
Conditions d'entretien : Lavable à 90°, utilisation de javel interdite, séchage à température normale (80°), repassage fer très chaud (200°), Pressing autorisé avec des solvants de type perchlo et solvants pétroliers. Coloris : BLANC. </t>
  </si>
  <si>
    <t>Homme : Gilet service. Matière 5738
73% polyester, 25% viscose, 2% élasthanne 220 gr/m². Taille du 38 au 60. Conditions d'entretien : Lavable à 30°, utilisation de javel interdite, pas de séchage au sèche linge, repassage fer froid (110°), Pressing autorisé avec des solvants de type perchlo et solvants pétroliers. Coloris : NOIR.</t>
  </si>
  <si>
    <t>Femme - Gilet de service. Matière 5738
73% polyester, 25% viscose, 2% élasthanne 220 gr/m². Taille du 34 au 54. Conditions d'entretien : Lavable à 30°, utilisation de javel interdite, pas de séchage au sèche linge, repassage fer froid (110°), Pressing autorisé avec des solvants de type perchlo et solvants pétroliers. Coloris : NOIR.</t>
  </si>
  <si>
    <t>FILIERE</t>
  </si>
  <si>
    <t>Pantalon droit femme. Bas de jambe non fini. Largeur bas de jambe : 20 cm pour T. 38. Matière 5738 . 73% polyester
25% viscose, 2% élasthanne 220 gr/m².
Taille du 34 au 60. Conditions d'entretien : Lavable à 30°, utilisation de javel interdite, pas de séchage au sèche linge ,  repassage fer froid (110°), Pressing autorisé avec des solvants de type perchlo et solvants pétroliers. Coloris : NOIR.</t>
  </si>
  <si>
    <t>HOMME Veste doublée. Matière 5738
73% polyester, 25% viscose, 2% élasthanne 220 gr/m². Taille du 38 au 60.  Conditions d'entretien :  Lavable à 30°, utilisation de javel interdite, pas de séchage au sèche linge, repassage fer froid (110°), Pressing autorisé avec des solvants de type perchlo et solvants pétroliers. Coloris : NOIR.</t>
  </si>
  <si>
    <t>Femme Veste doublée. Matière 5738
73% polyester, 25% viscose, 2% élasthanne 220 gr/m². Taille du 34 au 60.  Conditions d'entretien :  Lavable à 30°, utilisation de javel interdite, pas de séchage au sèche linge, repassage fer froid (110°), Pressing autorisé avec des solvants de type perchlo et solvants pétroliers. Coloris : NOIR.</t>
  </si>
  <si>
    <t>Cuire couleur Noir</t>
  </si>
  <si>
    <t>pantalon bleu marine</t>
  </si>
  <si>
    <t>Veste bleu marine</t>
  </si>
  <si>
    <t>Pantalon mixte pour Homme, entrejambe 87 cm. Matière tissu 8600 Sergé. 65% polyester, 35% coton 210 gr/m² Taille de 00 à 6.  Conditions d'entretien : Lavable à 95°, utilisation de javel interdite, séchage à température normale (80°), repassage fer très chaud 200°), Pressing autorisé avec des solvants de type perchlo et solvants pétroliers. Coloris : NOIR.</t>
  </si>
  <si>
    <t>Logoté du Logo du Lycée Georges Frêche</t>
  </si>
  <si>
    <t xml:space="preserve">Tablier1/2 chef, Matière tissu 65% polyester
35% coton 210 gr/m². Taille unique.
 Conditions d'entretien : Lavable à 60°, utilisation de javel interdite, séchage à température normale (80°), repassage fer chaud (150°), Pressing autorisé avec des solvants de type perchlo et solvants pétroliers. Coloris : NOIR. </t>
  </si>
  <si>
    <t>Tablier bavette blanc</t>
  </si>
  <si>
    <t xml:space="preserve">Tablier1/2 chef, Matière tissu 65% polyester
35% coton 210 gr/m². Taille unique.
 Conditions d'entretien : Lavable à 60°, utilisation de javel interdite, séchage à température normale (80°), repassage fer chaud (150°), Pressing autorisé avec des solvants de type perchlo et solvants pétroliers. Coloris : blanc. </t>
  </si>
  <si>
    <t>Lot 2</t>
  </si>
  <si>
    <t>total</t>
  </si>
  <si>
    <t>Apprentis</t>
  </si>
  <si>
    <t>HOMME Veste doublée. Matière 5738
73% polyester, 25% viscose, 2% élasthanne 220 gr/m². Taille du 38 au 60.  Conditions d'entretien :  Lavable à 30°, utilisation de javel interdite, pas de séchage au sèche linge, repassage fer froid (110°), Pressing autorisé avec des solvants de type perchlo et solvants pétroliers. Coloris : BLEUE MARINE.</t>
  </si>
  <si>
    <t>Femme Veste doublée. Matière 5738
73% polyester, 25% viscose, 2% élasthanne 220 gr/m². Taille du 34 au 60.  Conditions d'entretien :  Lavable à 30°, utilisation de javel interdite, pas de séchage au sèche linge, repassage fer froid (110°), Pressing autorisé avec des solvants de type perchlo et solvants pétroliers. Coloris : BLEUE MARINE</t>
  </si>
  <si>
    <t>Cuir et antidérapants</t>
  </si>
  <si>
    <t>Pantalon droit femme. Bas de jambe non fini. Largeur bas de jambe : 20 cm pour T. 38. Matière 5738 . 73% polyester
25% viscose, 2% élasthanne 220 gr/m².
Taille du 34 au 60. Conditions d'entretien : Lavable à 30°, utilisation de javel interdite, pas de séchage au sèche linge ,  repassage fer froid (110°), Pressing autorisé avec des solvants de type perchlo et solvants pétroliers. Coloris : BLANC.</t>
  </si>
  <si>
    <t>mocassins blancs de sécurité</t>
  </si>
  <si>
    <t>En cuir chaussure de sécurité</t>
  </si>
  <si>
    <t>Prix TTC Unitaire</t>
  </si>
  <si>
    <t>Prix ttc</t>
  </si>
  <si>
    <t>Variante</t>
  </si>
  <si>
    <t>STHR et BAC PRO</t>
  </si>
  <si>
    <t>1 THERMOMETRE STYLO</t>
  </si>
  <si>
    <t>Filières</t>
  </si>
  <si>
    <r>
      <t>·</t>
    </r>
    <r>
      <rPr>
        <sz val="7"/>
        <color rgb="FFC00000"/>
        <rFont val="Times New Roman"/>
        <family val="1"/>
      </rPr>
      <t xml:space="preserve">         </t>
    </r>
    <r>
      <rPr>
        <b/>
        <sz val="11"/>
        <color rgb="FFC00000"/>
        <rFont val="Calibri"/>
        <family val="2"/>
        <scheme val="minor"/>
      </rPr>
      <t>1</t>
    </r>
  </si>
  <si>
    <r>
      <t>·</t>
    </r>
    <r>
      <rPr>
        <sz val="7"/>
        <color rgb="FFC00000"/>
        <rFont val="Times New Roman"/>
        <family val="1"/>
      </rPr>
      <t xml:space="preserve">         </t>
    </r>
    <r>
      <rPr>
        <b/>
        <sz val="11"/>
        <color rgb="FFC00000"/>
        <rFont val="Calibri"/>
        <family val="2"/>
        <scheme val="minor"/>
      </rPr>
      <t>4</t>
    </r>
  </si>
  <si>
    <t>FIL A FROMAGE 45cm</t>
  </si>
  <si>
    <t>FIL A FROMAGE 80cm</t>
  </si>
  <si>
    <r>
      <t>·</t>
    </r>
    <r>
      <rPr>
        <sz val="7"/>
        <color rgb="FFC00000"/>
        <rFont val="Times New Roman"/>
        <family val="1"/>
      </rPr>
      <t xml:space="preserve">         </t>
    </r>
    <r>
      <rPr>
        <b/>
        <sz val="11"/>
        <color rgb="FFC00000"/>
        <rFont val="Calibri"/>
        <family val="2"/>
        <scheme val="minor"/>
      </rPr>
      <t>2</t>
    </r>
  </si>
  <si>
    <t>FIL A L'UNITÉ POUR LYRE A FROMAGE 23cm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</si>
  <si>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1</t>
    </r>
  </si>
  <si>
    <t>LYRE A FROMAGE 23cm Modèle Bas</t>
  </si>
  <si>
    <t xml:space="preserve">LYRE INOX 21 CM  </t>
  </si>
  <si>
    <t>MOUSSE MINI LARGE</t>
  </si>
  <si>
    <t>THERMO A CADRAN SONDE INOX</t>
  </si>
  <si>
    <t>VERRE DOSEUR 250 Ml</t>
  </si>
  <si>
    <t>Cap cremier formager</t>
  </si>
  <si>
    <t>1 BROSSE A FROMAGE</t>
  </si>
  <si>
    <t>MALLETTES</t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</si>
  <si>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2 MANIQUES SILICONE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</si>
  <si>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1 GOBELET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</si>
  <si>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1 EMINCEUR RIVETE AVEC TALON L 25 CM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</si>
  <si>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1 COUTEAU DESOSSEUR L 11 ABS RIVET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</si>
  <si>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1 FILET DE SOLE 17 CM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</si>
  <si>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1 OFFICE 10 CHEF INOX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</si>
  <si>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1 SPATULE 25 INOX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</si>
  <si>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1 FUSIL 25 CM MANCHE ABS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</si>
  <si>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1 SPATULE POLYETHYLENE 30 CM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</si>
  <si>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1 FOUET A SAUCE INOX 25 L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</si>
  <si>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1 CISEAU A POISSON CRANTE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</si>
  <si>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1 AIGUILLE A BRIDER 25 INOX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</si>
  <si>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1 COUTEAU CANNELEUR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</si>
  <si>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1 ECONOME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</si>
  <si>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1 MARYSE MANCHE EXOGLASS 35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</si>
  <si>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1 CUILLIERE A POMME PARISIENNE DOUBLE 19/25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</si>
  <si>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1 CORNE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</si>
  <si>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1 VIDE POMME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</si>
  <si>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1 PINCEAU SILICONE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</si>
  <si>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4 DOUILLES POLYESTER SANS BISPHENOL (12,16,C6,C16)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</si>
  <si>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1 PINCE A DESARETER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</si>
  <si>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1 PINCE JUMBO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</si>
  <si>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1 ROULEAU A PATISSERIE POLYETHYLENE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</si>
  <si>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10 POCHES A DOUILLES JETABLES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</si>
  <si>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1 RAPE TYPE "MICROPLANE"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</si>
  <si>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3 CUILLERES A POTAGE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</si>
  <si>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1 RAMASSE MIETTES ALU DORE - 1 SUPPORT DE CARNET DE BONS AVEC RABAT + 1 CARNET DE BON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</si>
  <si>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1 COUTEAU LIMONADIER PULTAP S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</si>
  <si>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1 COUTEAU TRANCHEUR 21 CM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</si>
  <si>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1 COUTEAU STYLE « AMBASSADEUR »</t>
    </r>
  </si>
  <si>
    <t>Qunatité</t>
  </si>
  <si>
    <r>
      <t>·</t>
    </r>
    <r>
      <rPr>
        <sz val="7"/>
        <color rgb="FFFF0000"/>
        <rFont val="Times New Roman"/>
        <family val="1"/>
      </rPr>
      <t xml:space="preserve">         </t>
    </r>
    <r>
      <rPr>
        <b/>
        <sz val="10"/>
        <color rgb="FFFF0000"/>
        <rFont val="Poppins"/>
      </rPr>
      <t>1</t>
    </r>
  </si>
  <si>
    <t>FOUET INOX 35 ?</t>
  </si>
  <si>
    <r>
      <t>·</t>
    </r>
    <r>
      <rPr>
        <sz val="7"/>
        <color rgb="FFC00000"/>
        <rFont val="Times New Roman"/>
        <family val="1"/>
      </rPr>
      <t xml:space="preserve">         </t>
    </r>
    <r>
      <rPr>
        <b/>
        <sz val="10"/>
        <color rgb="FFC00000"/>
        <rFont val="Poppins"/>
      </rPr>
      <t>1</t>
    </r>
  </si>
  <si>
    <t>FOUET INOX 25CM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</si>
  <si>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Poppins"/>
      </rPr>
      <t>1</t>
    </r>
  </si>
  <si>
    <t>MALLETTE MAXI 5 "MULTI-RANGEMENTS"</t>
  </si>
  <si>
    <t>OFFICE 10 cm EXPERT</t>
  </si>
  <si>
    <t>EMINCEUR 25 cm EXPERT</t>
  </si>
  <si>
    <t>ENTREMET 27 cm ACCESS à SCIE ?</t>
  </si>
  <si>
    <t>SPATULE INOX COUDEE 20 cm</t>
  </si>
  <si>
    <t>SPATULE INOX COUDEE 28 cm</t>
  </si>
  <si>
    <t>TRIANGLE INOX 10</t>
  </si>
  <si>
    <t>COUPE PATE POLYPRO DROIT</t>
  </si>
  <si>
    <t>EPLUCHEUR</t>
  </si>
  <si>
    <t>DOUILLE INOX U14</t>
  </si>
  <si>
    <t>DOUILLE INOX U12</t>
  </si>
  <si>
    <t>DOUILLE INOX U16</t>
  </si>
  <si>
    <t>DOUILLE INOX U8</t>
  </si>
  <si>
    <t>DOUILLE INOX C10</t>
  </si>
  <si>
    <t>DOUILLE INOX C14</t>
  </si>
  <si>
    <t>DOUILLE INOX C6</t>
  </si>
  <si>
    <t>SPATULE POLYETHYLENE 30</t>
  </si>
  <si>
    <r>
      <t>·</t>
    </r>
    <r>
      <rPr>
        <sz val="7"/>
        <color rgb="FFC00000"/>
        <rFont val="Times New Roman"/>
        <family val="1"/>
      </rPr>
      <t xml:space="preserve">         </t>
    </r>
    <r>
      <rPr>
        <b/>
        <sz val="10"/>
        <color rgb="FFC00000"/>
        <rFont val="Poppins"/>
      </rPr>
      <t>2</t>
    </r>
  </si>
  <si>
    <t>MARYSE MANCHE EXOGLASS 25</t>
  </si>
  <si>
    <t>RAPE MICROPLANE EUROLAM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</si>
  <si>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Poppins"/>
      </rPr>
      <t>2</t>
    </r>
  </si>
  <si>
    <t>CORNE SOUPLE</t>
  </si>
  <si>
    <t>PINCEAU 3 cm</t>
  </si>
  <si>
    <t>VERRE DOSEUR 0,5L</t>
  </si>
  <si>
    <t>MINUTEUR 100 min</t>
  </si>
  <si>
    <t>BROSSE A FARINE</t>
  </si>
  <si>
    <t>TORCHON COTON ECRU 100 % - 60 X 80 - 200 GR</t>
  </si>
  <si>
    <t>PALETTE INOX 14 cm</t>
  </si>
  <si>
    <t>TAPIS DE CUISSON SILICONE 60 X 40 cm</t>
  </si>
  <si>
    <t>PLANCHE A DECOUPER BLANCHE AVEC PIEDS 30x20x1,5 cm</t>
  </si>
  <si>
    <t>BALANCE TACTILE PLATEAU VERRE 1g/10kg</t>
  </si>
  <si>
    <t>ROULEAU POLY 43 cm / Ø45 mm</t>
  </si>
  <si>
    <t>THERMOMETRE DE CUISSION DIGITAL</t>
  </si>
  <si>
    <t>ROULEAU TOURILLON</t>
  </si>
  <si>
    <t>PAIRE DE CISEAUX</t>
  </si>
  <si>
    <t>BAC PRO BOULANGER PATISSIER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</si>
  <si>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1 EMINCEUR 25 RIVETE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</si>
  <si>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1 OFFICE 10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</si>
  <si>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1 COUTEAU SCIE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</si>
  <si>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1 SPATULE INOX 23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</si>
  <si>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1 FOUET INOX 30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</si>
  <si>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1 CISEAU TOUT INOX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</si>
  <si>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1 SPATULE POLYETHYLENE 30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</si>
  <si>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3 DOUILLES POLYCARBONATE UNIES 8, 10, 12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</si>
  <si>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1 PINCEAU 30 MANCHE PLASTIQUE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</si>
  <si>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1 BROSSE A FARINE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</si>
  <si>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2 CORNES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</si>
  <si>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1 COUPE-PATE CARRE RIGIDE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</si>
  <si>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1 ROULEAU POLYETHYLENE PM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</si>
  <si>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1 VERRE DOSEUR PLASTIQUE 0,5 L.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</si>
  <si>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1 ROULEAU TOURILLON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</si>
  <si>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1 BOITE D’EMPORTE PIECES UNI (30 A 100)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</si>
  <si>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1 BALANCE</t>
    </r>
  </si>
  <si>
    <t>MALLETTE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</si>
  <si>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1 FOUET INOX 35 ?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</si>
  <si>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1 FOUET INOX 25CM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</si>
  <si>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1 SPATULE COUDEE INOX 20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</si>
  <si>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1 ENTREMETS 28 ABS RIVETE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</si>
  <si>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1 PINCEAU 40 MANCHE PLASTIQUE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</si>
  <si>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1 CORNE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</si>
  <si>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1 PINCE A PATES INOX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</si>
  <si>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3 DOUILLES INOX CANNELEES C6/C10/C14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</si>
  <si>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4 DOUILLES INOX UNIES U8/U12/U14/U16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</si>
  <si>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1 BROSSE A PETRIN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</si>
  <si>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1 OFFICE 10 ABS RIVETS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</si>
  <si>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1 SPATULE INOX COUDEE 29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</si>
  <si>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1 SPATULE POLYETHYLENE 35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</si>
  <si>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1 PINCEAU 30/M PLASTIQUE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</si>
  <si>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1 ECONOME ABS A VIROLE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</si>
  <si>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1 TRIANGLE INOX 10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</si>
  <si>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1 MARYSE EXO GLASS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</si>
  <si>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1 TRIANGLE INOX 100 MM</t>
    </r>
  </si>
  <si>
    <t>CAP PATISSIER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</si>
</sst>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C00000"/>
      <name val="Symbol"/>
      <family val="1"/>
      <charset val="2"/>
    </font>
    <font>
      <sz val="7"/>
      <color rgb="FFC00000"/>
      <name val="Times New Roman"/>
      <family val="1"/>
    </font>
    <font>
      <b/>
      <sz val="11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FF0000"/>
      <name val="Symbol"/>
      <family val="1"/>
      <charset val="2"/>
    </font>
    <font>
      <sz val="7"/>
      <color rgb="FFFF0000"/>
      <name val="Times New Roman"/>
      <family val="1"/>
    </font>
    <font>
      <b/>
      <sz val="10"/>
      <color rgb="FFFF0000"/>
      <name val="Poppins"/>
    </font>
    <font>
      <sz val="10"/>
      <color rgb="FFC00000"/>
      <name val="Symbol"/>
      <family val="1"/>
      <charset val="2"/>
    </font>
    <font>
      <b/>
      <sz val="10"/>
      <color rgb="FFC00000"/>
      <name val="Poppins"/>
    </font>
    <font>
      <sz val="10"/>
      <color rgb="FF000000"/>
      <name val="Poppins"/>
    </font>
    <font>
      <sz val="10"/>
      <color rgb="FF000000"/>
      <name val="Symbol"/>
      <family val="1"/>
      <charset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theme="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2" borderId="0" xfId="0" applyFill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3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7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5" xfId="0" applyBorder="1"/>
    <xf numFmtId="0" fontId="0" fillId="0" borderId="16" xfId="0" applyBorder="1" applyAlignment="1">
      <alignment wrapText="1"/>
    </xf>
    <xf numFmtId="0" fontId="1" fillId="0" borderId="3" xfId="0" applyFont="1" applyBorder="1"/>
    <xf numFmtId="0" fontId="1" fillId="0" borderId="0" xfId="0" applyFont="1"/>
    <xf numFmtId="0" fontId="2" fillId="0" borderId="3" xfId="0" applyFont="1" applyBorder="1"/>
    <xf numFmtId="0" fontId="2" fillId="0" borderId="6" xfId="0" applyFont="1" applyBorder="1"/>
    <xf numFmtId="0" fontId="0" fillId="0" borderId="0" xfId="0" applyBorder="1"/>
    <xf numFmtId="0" fontId="0" fillId="0" borderId="13" xfId="0" quotePrefix="1" applyBorder="1"/>
    <xf numFmtId="0" fontId="0" fillId="0" borderId="3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3" fillId="8" borderId="18" xfId="0" applyFont="1" applyFill="1" applyBorder="1"/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8" borderId="19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3" fillId="8" borderId="0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7"/>
    </xf>
    <xf numFmtId="0" fontId="1" fillId="0" borderId="7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/>
    <xf numFmtId="0" fontId="0" fillId="0" borderId="0" xfId="0" applyFont="1"/>
    <xf numFmtId="0" fontId="0" fillId="0" borderId="0" xfId="0" applyFont="1" applyAlignment="1">
      <alignment horizontal="left" vertical="center" indent="5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7" fillId="0" borderId="3" xfId="0" applyFont="1" applyBorder="1" applyAlignment="1">
      <alignment horizontal="left" vertical="center" indent="7"/>
    </xf>
    <xf numFmtId="0" fontId="1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indent="7"/>
    </xf>
    <xf numFmtId="0" fontId="1" fillId="0" borderId="15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1" fillId="0" borderId="3" xfId="0" applyFont="1" applyBorder="1" applyAlignment="1">
      <alignment horizontal="center"/>
    </xf>
    <xf numFmtId="0" fontId="8" fillId="0" borderId="3" xfId="0" applyFont="1" applyBorder="1" applyAlignment="1">
      <alignment horizontal="left" vertical="center" indent="5"/>
    </xf>
    <xf numFmtId="0" fontId="1" fillId="0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0" fillId="0" borderId="0" xfId="0" applyAlignment="1">
      <alignment horizontal="justify" vertical="center"/>
    </xf>
    <xf numFmtId="0" fontId="20" fillId="0" borderId="3" xfId="0" applyFont="1" applyFill="1" applyBorder="1" applyAlignment="1">
      <alignment vertical="center"/>
    </xf>
    <xf numFmtId="0" fontId="8" fillId="0" borderId="15" xfId="0" applyFont="1" applyBorder="1" applyAlignment="1">
      <alignment horizontal="left" vertical="center" indent="5"/>
    </xf>
    <xf numFmtId="0" fontId="1" fillId="0" borderId="15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left" vertical="center" indent="7"/>
    </xf>
  </cellXfs>
  <cellStyles count="1">
    <cellStyle name="Normal" xfId="0" builtinId="0"/>
  </cellStyles>
  <dxfs count="15">
    <dxf>
      <font>
        <b/>
      </font>
      <alignment horizontal="center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au13" displayName="Tableau13" ref="B4:L24" totalsRowShown="0" dataDxfId="14">
  <autoFilter ref="B4:L24"/>
  <tableColumns count="11">
    <tableColumn id="1" name="Filière" dataDxfId="13"/>
    <tableColumn id="2" name="STHR" dataDxfId="12"/>
    <tableColumn id="3" name="BAC PRO" dataDxfId="11"/>
    <tableColumn id="4" name="CAP CUISINE et HCR" dataDxfId="10"/>
    <tableColumn id="5" name="CAP FROMAGE" dataDxfId="9"/>
    <tableColumn id="6" name="CAP boulanger" dataDxfId="8"/>
    <tableColumn id="7" name="CAP Patissier" dataDxfId="7"/>
    <tableColumn id="8" name="Bac PRO boul pat" dataDxfId="6"/>
    <tableColumn id="9" name="Sommelerie /BAR" dataDxfId="5"/>
    <tableColumn id="11" name="BTS" dataDxfId="4"/>
    <tableColumn id="10" name="Total" dataDxfId="3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" name="Tableau132" displayName="Tableau132" ref="B4:C50" totalsRowShown="0" dataDxfId="2">
  <tableColumns count="2">
    <tableColumn id="1" name="Filières" dataDxfId="1"/>
    <tableColumn id="10" name="Total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8"/>
  <sheetViews>
    <sheetView topLeftCell="A49" zoomScale="91" workbookViewId="0">
      <selection activeCell="C90" sqref="C90"/>
    </sheetView>
  </sheetViews>
  <sheetFormatPr baseColWidth="10" defaultRowHeight="15" x14ac:dyDescent="0.25"/>
  <cols>
    <col min="1" max="1" width="31.85546875" bestFit="1" customWidth="1"/>
    <col min="4" max="4" width="17.7109375" bestFit="1" customWidth="1"/>
    <col min="7" max="7" width="21" bestFit="1" customWidth="1"/>
    <col min="8" max="8" width="21.28515625" customWidth="1"/>
  </cols>
  <sheetData>
    <row r="1" spans="1:12" ht="15.75" thickBot="1" x14ac:dyDescent="0.3">
      <c r="A1" s="98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21" t="s">
        <v>29</v>
      </c>
      <c r="L1" s="22">
        <f>SUM(L3+L16+L28+L41+L52+L75+I95+F107+L63)</f>
        <v>300</v>
      </c>
    </row>
    <row r="2" spans="1:12" x14ac:dyDescent="0.25">
      <c r="A2" s="1"/>
      <c r="B2" s="1"/>
      <c r="C2" s="1"/>
      <c r="D2" s="1"/>
      <c r="E2" s="1"/>
      <c r="F2" s="1" t="s">
        <v>1</v>
      </c>
      <c r="G2" s="1"/>
      <c r="H2" s="1"/>
      <c r="I2" s="1"/>
      <c r="J2" s="1"/>
      <c r="K2" s="1"/>
      <c r="L2" s="1"/>
    </row>
    <row r="3" spans="1:12" x14ac:dyDescent="0.25">
      <c r="A3" s="86" t="s">
        <v>2</v>
      </c>
      <c r="B3" s="87"/>
      <c r="C3" s="87"/>
      <c r="D3" s="87" t="s">
        <v>3</v>
      </c>
      <c r="E3" s="87"/>
      <c r="F3" s="87"/>
      <c r="G3" s="86" t="s">
        <v>4</v>
      </c>
      <c r="H3" s="87"/>
      <c r="I3" s="88"/>
      <c r="J3" s="104" t="s">
        <v>9</v>
      </c>
      <c r="K3" s="100"/>
      <c r="L3" s="19">
        <v>48</v>
      </c>
    </row>
    <row r="4" spans="1:12" x14ac:dyDescent="0.25">
      <c r="A4" s="6" t="s">
        <v>5</v>
      </c>
      <c r="B4" s="7"/>
      <c r="C4" s="6">
        <v>1</v>
      </c>
      <c r="D4" s="6" t="s">
        <v>11</v>
      </c>
      <c r="E4" s="7"/>
      <c r="F4" s="14">
        <v>1</v>
      </c>
      <c r="G4" s="6" t="s">
        <v>14</v>
      </c>
      <c r="H4" s="7"/>
      <c r="I4" s="14">
        <v>1</v>
      </c>
      <c r="J4" t="s">
        <v>56</v>
      </c>
      <c r="L4">
        <v>780</v>
      </c>
    </row>
    <row r="5" spans="1:12" x14ac:dyDescent="0.25">
      <c r="A5" s="9" t="s">
        <v>6</v>
      </c>
      <c r="B5" t="s">
        <v>7</v>
      </c>
      <c r="C5" s="9">
        <v>1</v>
      </c>
      <c r="D5" s="9" t="s">
        <v>12</v>
      </c>
      <c r="F5" s="15">
        <v>2</v>
      </c>
      <c r="G5" s="9" t="s">
        <v>53</v>
      </c>
      <c r="I5" s="15">
        <v>1</v>
      </c>
    </row>
    <row r="6" spans="1:12" x14ac:dyDescent="0.25">
      <c r="A6" s="9" t="s">
        <v>54</v>
      </c>
      <c r="C6" s="9">
        <v>1</v>
      </c>
      <c r="D6" s="9" t="s">
        <v>55</v>
      </c>
      <c r="F6" s="15">
        <v>1</v>
      </c>
      <c r="G6" s="9" t="s">
        <v>12</v>
      </c>
      <c r="I6" s="15">
        <v>2</v>
      </c>
    </row>
    <row r="7" spans="1:12" ht="16.5" customHeight="1" x14ac:dyDescent="0.25">
      <c r="A7" s="9" t="s">
        <v>20</v>
      </c>
      <c r="C7" s="9">
        <v>2</v>
      </c>
      <c r="D7" s="9" t="s">
        <v>52</v>
      </c>
      <c r="F7" s="15">
        <v>1</v>
      </c>
      <c r="G7" s="75" t="s">
        <v>16</v>
      </c>
      <c r="H7" s="76"/>
      <c r="I7" s="18">
        <v>1</v>
      </c>
    </row>
    <row r="8" spans="1:12" x14ac:dyDescent="0.25">
      <c r="A8" s="11" t="s">
        <v>8</v>
      </c>
      <c r="B8" s="12"/>
      <c r="C8" s="11">
        <v>1</v>
      </c>
      <c r="D8" s="9" t="s">
        <v>15</v>
      </c>
      <c r="F8" s="15">
        <v>1</v>
      </c>
      <c r="G8" s="11" t="s">
        <v>19</v>
      </c>
      <c r="H8" s="12"/>
      <c r="I8" s="16">
        <v>1</v>
      </c>
    </row>
    <row r="9" spans="1:12" x14ac:dyDescent="0.25">
      <c r="D9" s="9" t="s">
        <v>26</v>
      </c>
      <c r="F9" s="15">
        <v>1</v>
      </c>
    </row>
    <row r="10" spans="1:12" x14ac:dyDescent="0.25">
      <c r="D10" s="9" t="s">
        <v>60</v>
      </c>
      <c r="F10" s="15">
        <v>1</v>
      </c>
    </row>
    <row r="11" spans="1:12" x14ac:dyDescent="0.25">
      <c r="D11" s="11" t="s">
        <v>51</v>
      </c>
      <c r="E11" s="12"/>
      <c r="F11" s="16">
        <v>1</v>
      </c>
    </row>
    <row r="12" spans="1:12" x14ac:dyDescent="0.25">
      <c r="A12" s="6" t="s">
        <v>10</v>
      </c>
      <c r="B12" s="7"/>
      <c r="C12" s="8">
        <v>48</v>
      </c>
    </row>
    <row r="13" spans="1:12" x14ac:dyDescent="0.25">
      <c r="A13" s="11" t="s">
        <v>21</v>
      </c>
      <c r="B13" s="24" t="s">
        <v>61</v>
      </c>
      <c r="C13" s="13"/>
    </row>
    <row r="15" spans="1:12" x14ac:dyDescent="0.25">
      <c r="A15" s="101" t="s">
        <v>17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3"/>
    </row>
    <row r="16" spans="1:12" x14ac:dyDescent="0.25">
      <c r="A16" s="86" t="s">
        <v>2</v>
      </c>
      <c r="B16" s="88"/>
      <c r="C16" s="5">
        <v>36</v>
      </c>
      <c r="D16" s="86" t="s">
        <v>23</v>
      </c>
      <c r="E16" s="88"/>
      <c r="F16" s="17">
        <v>36</v>
      </c>
      <c r="G16" s="86" t="s">
        <v>4</v>
      </c>
      <c r="H16" s="87"/>
      <c r="I16" s="5">
        <v>72</v>
      </c>
      <c r="J16" s="100" t="s">
        <v>9</v>
      </c>
      <c r="K16" s="100"/>
      <c r="L16" s="19">
        <v>72</v>
      </c>
    </row>
    <row r="17" spans="1:12" x14ac:dyDescent="0.25">
      <c r="A17" s="6" t="s">
        <v>5</v>
      </c>
      <c r="B17" s="7"/>
      <c r="C17" s="6">
        <v>1</v>
      </c>
      <c r="D17" s="9" t="s">
        <v>12</v>
      </c>
      <c r="E17" s="10"/>
      <c r="F17" s="9">
        <v>2</v>
      </c>
      <c r="G17" s="6" t="s">
        <v>14</v>
      </c>
      <c r="H17" s="7"/>
      <c r="I17" s="14">
        <v>1</v>
      </c>
      <c r="J17" t="s">
        <v>57</v>
      </c>
      <c r="L17">
        <f>435+335</f>
        <v>770</v>
      </c>
    </row>
    <row r="18" spans="1:12" x14ac:dyDescent="0.25">
      <c r="A18" s="9" t="s">
        <v>6</v>
      </c>
      <c r="B18" t="s">
        <v>7</v>
      </c>
      <c r="C18" s="9">
        <v>1</v>
      </c>
      <c r="D18" s="9" t="s">
        <v>55</v>
      </c>
      <c r="E18" s="10"/>
      <c r="F18" s="9">
        <v>1</v>
      </c>
      <c r="G18" s="9" t="s">
        <v>53</v>
      </c>
      <c r="I18" s="15">
        <v>1</v>
      </c>
    </row>
    <row r="19" spans="1:12" x14ac:dyDescent="0.25">
      <c r="A19" s="9" t="s">
        <v>54</v>
      </c>
      <c r="C19" s="9">
        <v>1</v>
      </c>
      <c r="D19" s="9" t="s">
        <v>54</v>
      </c>
      <c r="E19" s="10"/>
      <c r="F19" s="9">
        <v>1</v>
      </c>
      <c r="G19" s="9" t="s">
        <v>12</v>
      </c>
      <c r="I19" s="15">
        <v>2</v>
      </c>
    </row>
    <row r="20" spans="1:12" x14ac:dyDescent="0.25">
      <c r="A20" s="9" t="s">
        <v>20</v>
      </c>
      <c r="C20" s="9">
        <v>2</v>
      </c>
      <c r="D20" s="9" t="s">
        <v>15</v>
      </c>
      <c r="E20" s="10"/>
      <c r="F20" s="9">
        <v>1</v>
      </c>
      <c r="G20" s="75" t="s">
        <v>16</v>
      </c>
      <c r="H20" s="76"/>
      <c r="I20" s="18">
        <v>1</v>
      </c>
    </row>
    <row r="21" spans="1:12" x14ac:dyDescent="0.25">
      <c r="A21" s="11" t="s">
        <v>8</v>
      </c>
      <c r="B21" s="12"/>
      <c r="C21" s="11">
        <v>1</v>
      </c>
      <c r="D21" s="9" t="s">
        <v>26</v>
      </c>
      <c r="E21" s="10"/>
      <c r="F21" s="9">
        <v>1</v>
      </c>
      <c r="G21" s="9" t="s">
        <v>18</v>
      </c>
      <c r="I21" s="15">
        <v>1</v>
      </c>
    </row>
    <row r="22" spans="1:12" x14ac:dyDescent="0.25">
      <c r="D22" s="11" t="s">
        <v>60</v>
      </c>
      <c r="E22" s="13"/>
      <c r="F22" s="12">
        <v>1</v>
      </c>
      <c r="G22" s="11" t="s">
        <v>19</v>
      </c>
      <c r="H22" s="12"/>
      <c r="I22" s="16">
        <v>1</v>
      </c>
    </row>
    <row r="24" spans="1:12" x14ac:dyDescent="0.25">
      <c r="A24" s="6" t="s">
        <v>10</v>
      </c>
      <c r="B24" s="7"/>
      <c r="C24" s="8">
        <v>36</v>
      </c>
      <c r="D24" s="6" t="s">
        <v>27</v>
      </c>
      <c r="E24" s="7"/>
      <c r="F24" s="8">
        <v>36</v>
      </c>
    </row>
    <row r="25" spans="1:12" x14ac:dyDescent="0.25">
      <c r="A25" s="11" t="s">
        <v>21</v>
      </c>
      <c r="B25" s="12"/>
      <c r="C25" s="13"/>
      <c r="D25" s="11" t="s">
        <v>28</v>
      </c>
      <c r="E25" s="12"/>
      <c r="F25" s="13"/>
    </row>
    <row r="27" spans="1:12" x14ac:dyDescent="0.25">
      <c r="A27" s="95" t="s">
        <v>22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7"/>
    </row>
    <row r="28" spans="1:12" x14ac:dyDescent="0.25">
      <c r="A28" s="86" t="s">
        <v>2</v>
      </c>
      <c r="B28" s="88"/>
      <c r="C28" s="5">
        <v>24</v>
      </c>
      <c r="D28" s="87" t="s">
        <v>23</v>
      </c>
      <c r="E28" s="87"/>
      <c r="F28" s="5">
        <v>24</v>
      </c>
      <c r="G28" s="86" t="s">
        <v>4</v>
      </c>
      <c r="H28" s="87"/>
      <c r="I28" s="5">
        <v>48</v>
      </c>
      <c r="J28" s="100" t="s">
        <v>9</v>
      </c>
      <c r="K28" s="100"/>
      <c r="L28" s="19">
        <v>48</v>
      </c>
    </row>
    <row r="29" spans="1:12" x14ac:dyDescent="0.25">
      <c r="A29" s="6" t="s">
        <v>5</v>
      </c>
      <c r="B29" s="7"/>
      <c r="C29" s="6">
        <v>1</v>
      </c>
      <c r="D29" s="6" t="s">
        <v>12</v>
      </c>
      <c r="E29" s="7"/>
      <c r="F29" s="14">
        <v>2</v>
      </c>
      <c r="G29" s="6" t="s">
        <v>14</v>
      </c>
      <c r="H29" s="7"/>
      <c r="I29" s="14">
        <v>1</v>
      </c>
      <c r="J29" t="s">
        <v>58</v>
      </c>
      <c r="L29">
        <v>365</v>
      </c>
    </row>
    <row r="30" spans="1:12" x14ac:dyDescent="0.25">
      <c r="A30" s="9" t="s">
        <v>6</v>
      </c>
      <c r="B30" t="s">
        <v>7</v>
      </c>
      <c r="C30" s="9">
        <v>1</v>
      </c>
      <c r="D30" s="9" t="s">
        <v>24</v>
      </c>
      <c r="F30" s="15">
        <v>1</v>
      </c>
      <c r="G30" s="9" t="s">
        <v>53</v>
      </c>
      <c r="I30" s="15">
        <v>1</v>
      </c>
      <c r="J30" t="s">
        <v>59</v>
      </c>
      <c r="L30">
        <v>220</v>
      </c>
    </row>
    <row r="31" spans="1:12" x14ac:dyDescent="0.25">
      <c r="A31" s="9" t="s">
        <v>54</v>
      </c>
      <c r="C31" s="9">
        <v>1</v>
      </c>
      <c r="D31" s="9" t="s">
        <v>54</v>
      </c>
      <c r="F31" s="15">
        <v>2</v>
      </c>
      <c r="G31" s="9" t="s">
        <v>12</v>
      </c>
      <c r="I31" s="15">
        <v>2</v>
      </c>
    </row>
    <row r="32" spans="1:12" x14ac:dyDescent="0.25">
      <c r="A32" s="9" t="s">
        <v>20</v>
      </c>
      <c r="C32" s="9">
        <v>2</v>
      </c>
      <c r="D32" s="9" t="s">
        <v>15</v>
      </c>
      <c r="F32" s="15">
        <v>1</v>
      </c>
      <c r="G32" s="75" t="s">
        <v>16</v>
      </c>
      <c r="H32" s="76"/>
      <c r="I32" s="18">
        <v>1</v>
      </c>
    </row>
    <row r="33" spans="1:12" x14ac:dyDescent="0.25">
      <c r="A33" s="11" t="s">
        <v>8</v>
      </c>
      <c r="B33" s="12"/>
      <c r="C33" s="11">
        <v>1</v>
      </c>
      <c r="D33" s="9" t="s">
        <v>26</v>
      </c>
      <c r="F33" s="15">
        <v>1</v>
      </c>
      <c r="G33" s="9" t="s">
        <v>18</v>
      </c>
      <c r="I33" s="15">
        <v>1</v>
      </c>
    </row>
    <row r="34" spans="1:12" x14ac:dyDescent="0.25">
      <c r="D34" s="9" t="s">
        <v>13</v>
      </c>
      <c r="F34" s="15">
        <v>1</v>
      </c>
      <c r="G34" s="9" t="s">
        <v>19</v>
      </c>
      <c r="I34" s="15"/>
    </row>
    <row r="35" spans="1:12" x14ac:dyDescent="0.25">
      <c r="D35" s="11" t="s">
        <v>25</v>
      </c>
      <c r="E35" s="12"/>
      <c r="F35" s="16">
        <v>1</v>
      </c>
      <c r="G35" s="11"/>
      <c r="H35" s="12"/>
      <c r="I35" s="16"/>
    </row>
    <row r="37" spans="1:12" x14ac:dyDescent="0.25">
      <c r="A37" s="6" t="s">
        <v>10</v>
      </c>
      <c r="B37" s="7"/>
      <c r="C37" s="8">
        <v>24</v>
      </c>
      <c r="D37" s="6" t="s">
        <v>27</v>
      </c>
      <c r="E37" s="7"/>
      <c r="F37" s="8">
        <v>24</v>
      </c>
    </row>
    <row r="38" spans="1:12" x14ac:dyDescent="0.25">
      <c r="A38" s="11" t="s">
        <v>21</v>
      </c>
      <c r="B38" s="12"/>
      <c r="C38" s="13"/>
      <c r="D38" s="11" t="s">
        <v>28</v>
      </c>
      <c r="E38" s="12"/>
      <c r="F38" s="13"/>
    </row>
    <row r="40" spans="1:12" x14ac:dyDescent="0.25">
      <c r="A40" s="89" t="s">
        <v>47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1"/>
    </row>
    <row r="41" spans="1:12" x14ac:dyDescent="0.25">
      <c r="A41" s="86" t="s">
        <v>48</v>
      </c>
      <c r="B41" s="88"/>
      <c r="C41" s="5">
        <v>24</v>
      </c>
      <c r="G41" s="73" t="s">
        <v>4</v>
      </c>
      <c r="H41" s="74"/>
      <c r="I41" s="16">
        <v>24</v>
      </c>
      <c r="J41" s="100" t="s">
        <v>9</v>
      </c>
      <c r="K41" s="100"/>
      <c r="L41" s="19">
        <v>24</v>
      </c>
    </row>
    <row r="42" spans="1:12" x14ac:dyDescent="0.25">
      <c r="A42" s="6" t="s">
        <v>43</v>
      </c>
      <c r="B42" s="7"/>
      <c r="C42" s="14">
        <v>1</v>
      </c>
      <c r="G42" s="6" t="s">
        <v>14</v>
      </c>
      <c r="H42" s="7"/>
      <c r="I42" s="14">
        <v>1</v>
      </c>
      <c r="J42" t="s">
        <v>57</v>
      </c>
      <c r="L42">
        <v>130</v>
      </c>
    </row>
    <row r="43" spans="1:12" x14ac:dyDescent="0.25">
      <c r="A43" s="9" t="s">
        <v>41</v>
      </c>
      <c r="B43" t="s">
        <v>7</v>
      </c>
      <c r="C43" s="15">
        <v>1</v>
      </c>
      <c r="G43" s="9" t="s">
        <v>53</v>
      </c>
      <c r="I43" s="15">
        <v>1</v>
      </c>
    </row>
    <row r="44" spans="1:12" x14ac:dyDescent="0.25">
      <c r="A44" s="9" t="s">
        <v>44</v>
      </c>
      <c r="C44" s="15">
        <v>1</v>
      </c>
      <c r="G44" s="9" t="s">
        <v>12</v>
      </c>
      <c r="I44" s="15">
        <v>2</v>
      </c>
    </row>
    <row r="45" spans="1:12" x14ac:dyDescent="0.25">
      <c r="A45" s="9" t="s">
        <v>46</v>
      </c>
      <c r="C45" s="15">
        <v>2</v>
      </c>
      <c r="G45" s="75" t="s">
        <v>16</v>
      </c>
      <c r="H45" s="76"/>
      <c r="I45" s="18">
        <v>1</v>
      </c>
    </row>
    <row r="46" spans="1:12" x14ac:dyDescent="0.25">
      <c r="A46" s="11" t="s">
        <v>45</v>
      </c>
      <c r="B46" s="12"/>
      <c r="C46" s="16">
        <v>1</v>
      </c>
      <c r="G46" s="9" t="s">
        <v>18</v>
      </c>
      <c r="I46" s="15">
        <v>1</v>
      </c>
    </row>
    <row r="47" spans="1:12" x14ac:dyDescent="0.25">
      <c r="G47" s="9" t="s">
        <v>19</v>
      </c>
      <c r="I47" s="15"/>
    </row>
    <row r="48" spans="1:12" x14ac:dyDescent="0.25">
      <c r="A48" s="6" t="s">
        <v>10</v>
      </c>
      <c r="B48" s="7"/>
      <c r="C48" s="8">
        <v>24</v>
      </c>
      <c r="G48" s="11"/>
      <c r="H48" s="12"/>
      <c r="I48" s="16"/>
    </row>
    <row r="49" spans="1:12" x14ac:dyDescent="0.25">
      <c r="A49" s="11" t="s">
        <v>62</v>
      </c>
      <c r="B49" s="12"/>
      <c r="C49" s="13"/>
    </row>
    <row r="51" spans="1:12" x14ac:dyDescent="0.25">
      <c r="A51" s="89" t="s">
        <v>49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1"/>
    </row>
    <row r="52" spans="1:12" x14ac:dyDescent="0.25">
      <c r="A52" s="86" t="s">
        <v>48</v>
      </c>
      <c r="B52" s="88"/>
      <c r="C52" s="5">
        <v>24</v>
      </c>
      <c r="G52" s="73" t="s">
        <v>4</v>
      </c>
      <c r="H52" s="74"/>
      <c r="I52" s="16">
        <v>24</v>
      </c>
      <c r="J52" s="100" t="s">
        <v>9</v>
      </c>
      <c r="K52" s="100"/>
      <c r="L52" s="19">
        <v>24</v>
      </c>
    </row>
    <row r="53" spans="1:12" x14ac:dyDescent="0.25">
      <c r="A53" s="6" t="s">
        <v>43</v>
      </c>
      <c r="B53" s="7"/>
      <c r="C53" s="14">
        <v>1</v>
      </c>
      <c r="G53" s="6" t="s">
        <v>14</v>
      </c>
      <c r="H53" s="7"/>
      <c r="I53" s="14">
        <v>1</v>
      </c>
      <c r="J53" t="s">
        <v>57</v>
      </c>
      <c r="L53">
        <v>205</v>
      </c>
    </row>
    <row r="54" spans="1:12" x14ac:dyDescent="0.25">
      <c r="A54" s="9" t="s">
        <v>41</v>
      </c>
      <c r="B54" t="s">
        <v>7</v>
      </c>
      <c r="C54" s="15">
        <v>1</v>
      </c>
      <c r="G54" s="9" t="s">
        <v>53</v>
      </c>
      <c r="I54" s="15">
        <v>1</v>
      </c>
    </row>
    <row r="55" spans="1:12" x14ac:dyDescent="0.25">
      <c r="A55" s="9" t="s">
        <v>44</v>
      </c>
      <c r="C55" s="15">
        <v>1</v>
      </c>
      <c r="G55" s="9" t="s">
        <v>12</v>
      </c>
      <c r="I55" s="15">
        <v>2</v>
      </c>
    </row>
    <row r="56" spans="1:12" x14ac:dyDescent="0.25">
      <c r="A56" s="9" t="s">
        <v>46</v>
      </c>
      <c r="C56" s="15">
        <v>2</v>
      </c>
      <c r="G56" s="75" t="s">
        <v>16</v>
      </c>
      <c r="H56" s="76"/>
      <c r="I56" s="18">
        <v>1</v>
      </c>
    </row>
    <row r="57" spans="1:12" x14ac:dyDescent="0.25">
      <c r="A57" s="11" t="s">
        <v>45</v>
      </c>
      <c r="B57" s="12"/>
      <c r="C57" s="16">
        <v>1</v>
      </c>
      <c r="G57" s="9" t="s">
        <v>18</v>
      </c>
      <c r="I57" s="15">
        <v>1</v>
      </c>
    </row>
    <row r="58" spans="1:12" x14ac:dyDescent="0.25">
      <c r="A58" s="11"/>
      <c r="B58" s="12"/>
      <c r="C58" s="16"/>
      <c r="G58" s="9" t="s">
        <v>19</v>
      </c>
      <c r="I58" s="15"/>
    </row>
    <row r="59" spans="1:12" x14ac:dyDescent="0.25">
      <c r="A59" s="6" t="s">
        <v>10</v>
      </c>
      <c r="B59" s="7"/>
      <c r="C59" s="8">
        <v>24</v>
      </c>
      <c r="G59" s="11"/>
      <c r="H59" s="12"/>
      <c r="I59" s="16"/>
    </row>
    <row r="60" spans="1:12" x14ac:dyDescent="0.25">
      <c r="A60" s="11"/>
      <c r="B60" s="12"/>
      <c r="C60" s="13"/>
    </row>
    <row r="61" spans="1:12" x14ac:dyDescent="0.25">
      <c r="A61" s="11"/>
      <c r="B61" s="12"/>
      <c r="C61" s="12"/>
    </row>
    <row r="62" spans="1:12" x14ac:dyDescent="0.25">
      <c r="A62" s="89" t="s">
        <v>50</v>
      </c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1"/>
    </row>
    <row r="63" spans="1:12" x14ac:dyDescent="0.25">
      <c r="A63" s="86" t="s">
        <v>48</v>
      </c>
      <c r="B63" s="88"/>
      <c r="C63" s="5">
        <v>36</v>
      </c>
      <c r="G63" s="73" t="s">
        <v>4</v>
      </c>
      <c r="H63" s="74"/>
      <c r="I63" s="16">
        <v>36</v>
      </c>
      <c r="J63" s="100" t="s">
        <v>9</v>
      </c>
      <c r="K63" s="100"/>
      <c r="L63" s="19">
        <v>36</v>
      </c>
    </row>
    <row r="64" spans="1:12" x14ac:dyDescent="0.25">
      <c r="A64" s="6" t="s">
        <v>43</v>
      </c>
      <c r="B64" s="7"/>
      <c r="C64" s="14">
        <v>1</v>
      </c>
      <c r="G64" s="6" t="s">
        <v>14</v>
      </c>
      <c r="H64" s="7"/>
      <c r="I64" s="14">
        <v>1</v>
      </c>
      <c r="J64" t="s">
        <v>57</v>
      </c>
      <c r="L64">
        <v>310</v>
      </c>
    </row>
    <row r="65" spans="1:12" x14ac:dyDescent="0.25">
      <c r="A65" s="9" t="s">
        <v>41</v>
      </c>
      <c r="B65" t="s">
        <v>7</v>
      </c>
      <c r="C65" s="15">
        <v>1</v>
      </c>
      <c r="G65" s="9" t="s">
        <v>53</v>
      </c>
      <c r="I65" s="15">
        <v>1</v>
      </c>
    </row>
    <row r="66" spans="1:12" x14ac:dyDescent="0.25">
      <c r="A66" s="9" t="s">
        <v>44</v>
      </c>
      <c r="C66" s="15">
        <v>1</v>
      </c>
      <c r="G66" s="9" t="s">
        <v>12</v>
      </c>
      <c r="I66" s="15">
        <v>2</v>
      </c>
    </row>
    <row r="67" spans="1:12" x14ac:dyDescent="0.25">
      <c r="A67" s="9" t="s">
        <v>46</v>
      </c>
      <c r="C67" s="15">
        <v>2</v>
      </c>
      <c r="G67" s="75" t="s">
        <v>16</v>
      </c>
      <c r="H67" s="76"/>
      <c r="I67" s="18">
        <v>1</v>
      </c>
    </row>
    <row r="68" spans="1:12" x14ac:dyDescent="0.25">
      <c r="A68" s="11" t="s">
        <v>45</v>
      </c>
      <c r="B68" s="12"/>
      <c r="C68" s="16">
        <v>1</v>
      </c>
      <c r="G68" s="9" t="s">
        <v>18</v>
      </c>
      <c r="I68" s="15">
        <v>1</v>
      </c>
    </row>
    <row r="69" spans="1:12" x14ac:dyDescent="0.25">
      <c r="A69" s="11"/>
      <c r="B69" s="12"/>
      <c r="C69" s="16"/>
      <c r="G69" s="9" t="s">
        <v>19</v>
      </c>
      <c r="I69" s="15"/>
    </row>
    <row r="70" spans="1:12" x14ac:dyDescent="0.25">
      <c r="A70" s="6" t="s">
        <v>10</v>
      </c>
      <c r="B70" s="7"/>
      <c r="C70" s="8">
        <v>36</v>
      </c>
      <c r="G70" s="11"/>
      <c r="H70" s="12"/>
      <c r="I70" s="16"/>
    </row>
    <row r="71" spans="1:12" x14ac:dyDescent="0.25">
      <c r="A71" s="11"/>
      <c r="B71" s="12"/>
      <c r="C71" s="13"/>
    </row>
    <row r="72" spans="1:12" x14ac:dyDescent="0.25">
      <c r="A72" s="11"/>
      <c r="B72" s="12"/>
      <c r="C72" s="12"/>
    </row>
    <row r="73" spans="1:12" x14ac:dyDescent="0.25">
      <c r="A73" s="11"/>
      <c r="B73" s="12"/>
      <c r="C73" s="12"/>
    </row>
    <row r="74" spans="1:12" x14ac:dyDescent="0.25">
      <c r="A74" s="95" t="s">
        <v>40</v>
      </c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7"/>
    </row>
    <row r="75" spans="1:12" x14ac:dyDescent="0.25">
      <c r="A75" s="86" t="s">
        <v>2</v>
      </c>
      <c r="B75" s="88"/>
      <c r="C75" s="5">
        <v>8</v>
      </c>
      <c r="D75" s="87" t="s">
        <v>23</v>
      </c>
      <c r="E75" s="88"/>
      <c r="F75" s="4">
        <v>8</v>
      </c>
      <c r="G75" s="86" t="s">
        <v>4</v>
      </c>
      <c r="H75" s="87"/>
      <c r="I75" s="5">
        <v>8</v>
      </c>
      <c r="J75" s="87" t="s">
        <v>9</v>
      </c>
      <c r="K75" s="87"/>
      <c r="L75" s="5">
        <v>8</v>
      </c>
    </row>
    <row r="76" spans="1:12" x14ac:dyDescent="0.25">
      <c r="A76" s="6" t="s">
        <v>5</v>
      </c>
      <c r="B76" s="7"/>
      <c r="C76" s="14">
        <v>1</v>
      </c>
      <c r="D76" s="23" t="s">
        <v>12</v>
      </c>
      <c r="E76" s="10"/>
      <c r="F76" s="15">
        <v>2</v>
      </c>
      <c r="G76" s="6" t="s">
        <v>14</v>
      </c>
      <c r="H76" s="7"/>
      <c r="I76" s="14">
        <v>1</v>
      </c>
      <c r="J76" t="s">
        <v>57</v>
      </c>
      <c r="L76" s="20">
        <v>325</v>
      </c>
    </row>
    <row r="77" spans="1:12" x14ac:dyDescent="0.25">
      <c r="A77" s="9" t="s">
        <v>6</v>
      </c>
      <c r="B77" t="s">
        <v>7</v>
      </c>
      <c r="C77" s="15">
        <v>1</v>
      </c>
      <c r="D77" s="23" t="s">
        <v>54</v>
      </c>
      <c r="E77" s="10"/>
      <c r="F77" s="15">
        <v>2</v>
      </c>
      <c r="G77" s="9" t="s">
        <v>53</v>
      </c>
      <c r="I77" s="15">
        <v>1</v>
      </c>
    </row>
    <row r="78" spans="1:12" x14ac:dyDescent="0.25">
      <c r="A78" s="9" t="s">
        <v>54</v>
      </c>
      <c r="C78" s="15">
        <v>1</v>
      </c>
      <c r="D78" s="12" t="s">
        <v>15</v>
      </c>
      <c r="E78" s="13"/>
      <c r="F78" s="16">
        <v>1</v>
      </c>
      <c r="G78" s="9" t="s">
        <v>12</v>
      </c>
      <c r="I78" s="15">
        <v>2</v>
      </c>
    </row>
    <row r="79" spans="1:12" x14ac:dyDescent="0.25">
      <c r="A79" s="9" t="s">
        <v>20</v>
      </c>
      <c r="C79" s="15">
        <v>2</v>
      </c>
      <c r="E79" s="23"/>
      <c r="G79" s="75" t="s">
        <v>16</v>
      </c>
      <c r="H79" s="76"/>
      <c r="I79" s="18">
        <v>1</v>
      </c>
    </row>
    <row r="80" spans="1:12" x14ac:dyDescent="0.25">
      <c r="A80" s="11" t="s">
        <v>8</v>
      </c>
      <c r="B80" s="12"/>
      <c r="C80" s="16">
        <v>1</v>
      </c>
      <c r="D80" s="23"/>
      <c r="E80" s="23"/>
      <c r="F80" s="23"/>
      <c r="G80" s="9" t="s">
        <v>18</v>
      </c>
      <c r="I80" s="15">
        <v>1</v>
      </c>
    </row>
    <row r="81" spans="1:12" x14ac:dyDescent="0.25">
      <c r="D81" s="23"/>
      <c r="E81" s="23"/>
      <c r="F81" s="10"/>
      <c r="G81" s="9" t="s">
        <v>19</v>
      </c>
      <c r="I81" s="15">
        <v>1</v>
      </c>
    </row>
    <row r="82" spans="1:12" x14ac:dyDescent="0.25">
      <c r="E82" s="23"/>
      <c r="F82" s="10"/>
      <c r="G82" s="11"/>
      <c r="H82" s="12"/>
      <c r="I82" s="16"/>
    </row>
    <row r="84" spans="1:12" x14ac:dyDescent="0.25">
      <c r="A84" s="6" t="s">
        <v>10</v>
      </c>
      <c r="B84" s="7"/>
      <c r="C84" s="8">
        <v>8</v>
      </c>
      <c r="D84" s="77" t="s">
        <v>42</v>
      </c>
      <c r="E84" s="78"/>
      <c r="F84" s="79"/>
    </row>
    <row r="85" spans="1:12" x14ac:dyDescent="0.25">
      <c r="A85" s="11"/>
      <c r="B85" s="12"/>
      <c r="C85" s="13"/>
      <c r="D85" s="80"/>
      <c r="E85" s="81"/>
      <c r="F85" s="82"/>
    </row>
    <row r="88" spans="1:12" x14ac:dyDescent="0.25">
      <c r="A88" s="92" t="s">
        <v>34</v>
      </c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4"/>
    </row>
    <row r="89" spans="1:12" x14ac:dyDescent="0.25">
      <c r="A89" t="s">
        <v>30</v>
      </c>
      <c r="D89" t="s">
        <v>31</v>
      </c>
      <c r="G89" t="s">
        <v>32</v>
      </c>
      <c r="J89" t="s">
        <v>33</v>
      </c>
    </row>
    <row r="90" spans="1:12" x14ac:dyDescent="0.25">
      <c r="A90" s="86" t="s">
        <v>4</v>
      </c>
      <c r="B90" s="87"/>
      <c r="C90" s="5">
        <v>8</v>
      </c>
      <c r="D90" s="86" t="s">
        <v>4</v>
      </c>
      <c r="E90" s="87"/>
      <c r="F90" s="5">
        <v>8</v>
      </c>
      <c r="G90" s="86" t="s">
        <v>4</v>
      </c>
      <c r="H90" s="87"/>
      <c r="I90" s="5">
        <v>8</v>
      </c>
      <c r="J90" s="86" t="s">
        <v>4</v>
      </c>
      <c r="K90" s="87"/>
      <c r="L90" s="5">
        <v>8</v>
      </c>
    </row>
    <row r="91" spans="1:12" x14ac:dyDescent="0.25">
      <c r="A91" s="6" t="s">
        <v>14</v>
      </c>
      <c r="B91" s="7"/>
      <c r="C91" s="14">
        <v>1</v>
      </c>
      <c r="D91" s="6" t="s">
        <v>14</v>
      </c>
      <c r="E91" s="7"/>
      <c r="F91" s="14">
        <v>1</v>
      </c>
      <c r="G91" s="6"/>
      <c r="H91" s="7"/>
      <c r="I91" s="14"/>
      <c r="J91" s="6"/>
      <c r="K91" s="7"/>
      <c r="L91" s="14"/>
    </row>
    <row r="92" spans="1:12" x14ac:dyDescent="0.25">
      <c r="A92" s="11" t="s">
        <v>53</v>
      </c>
      <c r="B92" s="12"/>
      <c r="C92" s="16">
        <v>1</v>
      </c>
      <c r="D92" s="11" t="s">
        <v>53</v>
      </c>
      <c r="E92" s="12"/>
      <c r="F92" s="16">
        <v>1</v>
      </c>
      <c r="G92" s="11"/>
      <c r="H92" s="12"/>
      <c r="I92" s="16"/>
      <c r="J92" s="11"/>
      <c r="K92" s="12"/>
      <c r="L92" s="16"/>
    </row>
    <row r="94" spans="1:12" x14ac:dyDescent="0.25">
      <c r="A94" s="83" t="s">
        <v>35</v>
      </c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5"/>
    </row>
    <row r="95" spans="1:12" x14ac:dyDescent="0.25">
      <c r="A95" s="2" t="s">
        <v>2</v>
      </c>
      <c r="B95" s="3"/>
      <c r="C95" s="5">
        <v>14</v>
      </c>
      <c r="D95" s="86" t="s">
        <v>39</v>
      </c>
      <c r="E95" s="87"/>
      <c r="F95" s="5">
        <v>8</v>
      </c>
      <c r="G95" s="73" t="s">
        <v>4</v>
      </c>
      <c r="H95" s="74"/>
      <c r="I95" s="16">
        <v>22</v>
      </c>
      <c r="J95" t="s">
        <v>57</v>
      </c>
      <c r="L95" s="5" t="s">
        <v>36</v>
      </c>
    </row>
    <row r="96" spans="1:12" x14ac:dyDescent="0.25">
      <c r="A96" s="6" t="s">
        <v>5</v>
      </c>
      <c r="B96" s="7"/>
      <c r="C96" s="14">
        <v>1</v>
      </c>
      <c r="D96" s="6" t="s">
        <v>12</v>
      </c>
      <c r="E96" s="7"/>
      <c r="F96" s="14">
        <v>3</v>
      </c>
      <c r="G96" s="6" t="s">
        <v>14</v>
      </c>
      <c r="H96" s="7"/>
      <c r="I96" s="14">
        <v>1</v>
      </c>
    </row>
    <row r="97" spans="1:12" x14ac:dyDescent="0.25">
      <c r="A97" s="9" t="s">
        <v>6</v>
      </c>
      <c r="B97" s="23" t="s">
        <v>7</v>
      </c>
      <c r="C97" s="15">
        <v>1</v>
      </c>
      <c r="D97" s="9" t="s">
        <v>24</v>
      </c>
      <c r="F97" s="15">
        <v>1</v>
      </c>
      <c r="G97" s="9" t="s">
        <v>53</v>
      </c>
      <c r="I97" s="15">
        <v>1</v>
      </c>
    </row>
    <row r="98" spans="1:12" x14ac:dyDescent="0.25">
      <c r="A98" s="9" t="s">
        <v>54</v>
      </c>
      <c r="B98" s="23"/>
      <c r="C98" s="15">
        <v>1</v>
      </c>
      <c r="D98" s="9" t="s">
        <v>54</v>
      </c>
      <c r="F98" s="15">
        <v>2</v>
      </c>
      <c r="G98" s="9" t="s">
        <v>12</v>
      </c>
      <c r="I98" s="15">
        <v>2</v>
      </c>
    </row>
    <row r="99" spans="1:12" x14ac:dyDescent="0.25">
      <c r="A99" s="9" t="s">
        <v>20</v>
      </c>
      <c r="B99" s="23"/>
      <c r="C99" s="15">
        <v>2</v>
      </c>
      <c r="D99" s="9" t="s">
        <v>15</v>
      </c>
      <c r="F99" s="15">
        <v>1</v>
      </c>
      <c r="G99" s="75" t="s">
        <v>16</v>
      </c>
      <c r="H99" s="76"/>
      <c r="I99" s="18">
        <v>1</v>
      </c>
    </row>
    <row r="100" spans="1:12" x14ac:dyDescent="0.25">
      <c r="A100" s="11" t="s">
        <v>8</v>
      </c>
      <c r="B100" s="12"/>
      <c r="C100" s="16">
        <v>1</v>
      </c>
      <c r="D100" s="9" t="s">
        <v>37</v>
      </c>
      <c r="F100" s="15">
        <v>1</v>
      </c>
      <c r="G100" s="9" t="s">
        <v>18</v>
      </c>
      <c r="I100" s="15">
        <v>1</v>
      </c>
    </row>
    <row r="101" spans="1:12" x14ac:dyDescent="0.25">
      <c r="A101" s="23"/>
      <c r="D101" s="9" t="s">
        <v>13</v>
      </c>
      <c r="F101" s="15">
        <v>1</v>
      </c>
      <c r="G101" s="9" t="s">
        <v>19</v>
      </c>
      <c r="I101" s="15">
        <v>1</v>
      </c>
    </row>
    <row r="102" spans="1:12" x14ac:dyDescent="0.25">
      <c r="A102" s="9" t="s">
        <v>10</v>
      </c>
      <c r="B102" s="7"/>
      <c r="C102" s="8">
        <v>14</v>
      </c>
      <c r="D102" s="9" t="s">
        <v>25</v>
      </c>
      <c r="E102" s="23"/>
      <c r="F102" s="15">
        <v>1</v>
      </c>
      <c r="G102" s="11"/>
      <c r="H102" s="12"/>
      <c r="I102" s="16"/>
    </row>
    <row r="103" spans="1:12" x14ac:dyDescent="0.25">
      <c r="A103" s="11" t="s">
        <v>21</v>
      </c>
      <c r="B103" s="12"/>
      <c r="C103" s="13"/>
      <c r="D103" s="9" t="s">
        <v>27</v>
      </c>
      <c r="E103" s="23"/>
      <c r="F103" s="15">
        <v>8</v>
      </c>
    </row>
    <row r="104" spans="1:12" x14ac:dyDescent="0.25">
      <c r="D104" s="11" t="s">
        <v>28</v>
      </c>
      <c r="E104" s="12"/>
      <c r="F104" s="16"/>
    </row>
    <row r="107" spans="1:12" x14ac:dyDescent="0.25">
      <c r="A107" s="89" t="s">
        <v>38</v>
      </c>
      <c r="B107" s="90"/>
      <c r="C107" s="90"/>
      <c r="D107" s="90"/>
      <c r="E107" s="91"/>
      <c r="F107" s="5">
        <v>18</v>
      </c>
      <c r="J107" t="s">
        <v>57</v>
      </c>
      <c r="L107" s="5" t="s">
        <v>36</v>
      </c>
    </row>
    <row r="108" spans="1:12" x14ac:dyDescent="0.25">
      <c r="A108" s="86" t="s">
        <v>2</v>
      </c>
      <c r="B108" s="88"/>
      <c r="C108" s="5"/>
      <c r="D108" s="86" t="s">
        <v>3</v>
      </c>
      <c r="E108" s="88"/>
      <c r="F108" s="5"/>
      <c r="G108" s="73" t="s">
        <v>4</v>
      </c>
      <c r="H108" s="74"/>
      <c r="I108">
        <v>36</v>
      </c>
    </row>
    <row r="109" spans="1:12" x14ac:dyDescent="0.25">
      <c r="A109" s="6" t="s">
        <v>5</v>
      </c>
      <c r="B109" s="7"/>
      <c r="C109" s="14">
        <v>1</v>
      </c>
      <c r="D109" s="6" t="s">
        <v>12</v>
      </c>
      <c r="E109" s="7"/>
      <c r="F109" s="14">
        <v>2</v>
      </c>
      <c r="G109" s="6" t="s">
        <v>14</v>
      </c>
      <c r="H109" s="7"/>
      <c r="I109" s="14">
        <v>1</v>
      </c>
    </row>
    <row r="110" spans="1:12" x14ac:dyDescent="0.25">
      <c r="A110" s="9" t="s">
        <v>6</v>
      </c>
      <c r="B110" t="s">
        <v>7</v>
      </c>
      <c r="C110" s="15">
        <v>1</v>
      </c>
      <c r="D110" s="9" t="s">
        <v>24</v>
      </c>
      <c r="F110" s="15">
        <v>1</v>
      </c>
      <c r="G110" s="9" t="s">
        <v>53</v>
      </c>
      <c r="I110" s="15">
        <v>1</v>
      </c>
    </row>
    <row r="111" spans="1:12" x14ac:dyDescent="0.25">
      <c r="A111" s="9" t="s">
        <v>54</v>
      </c>
      <c r="C111" s="15">
        <v>1</v>
      </c>
      <c r="D111" s="9" t="s">
        <v>54</v>
      </c>
      <c r="F111" s="15">
        <v>2</v>
      </c>
      <c r="G111" s="9" t="s">
        <v>12</v>
      </c>
      <c r="I111" s="15">
        <v>2</v>
      </c>
    </row>
    <row r="112" spans="1:12" ht="15" customHeight="1" x14ac:dyDescent="0.25">
      <c r="A112" s="9" t="s">
        <v>20</v>
      </c>
      <c r="C112" s="15">
        <v>2</v>
      </c>
      <c r="D112" s="9" t="s">
        <v>15</v>
      </c>
      <c r="F112" s="15">
        <v>1</v>
      </c>
      <c r="G112" s="35" t="s">
        <v>16</v>
      </c>
      <c r="H112" s="36"/>
      <c r="I112" s="18">
        <v>1</v>
      </c>
    </row>
    <row r="113" spans="1:9" x14ac:dyDescent="0.25">
      <c r="A113" s="11" t="s">
        <v>8</v>
      </c>
      <c r="B113" s="12"/>
      <c r="C113" s="16">
        <v>1</v>
      </c>
      <c r="D113" s="9" t="s">
        <v>37</v>
      </c>
      <c r="F113" s="15">
        <v>1</v>
      </c>
      <c r="G113" s="9" t="s">
        <v>18</v>
      </c>
      <c r="I113" s="15">
        <v>1</v>
      </c>
    </row>
    <row r="114" spans="1:9" x14ac:dyDescent="0.25">
      <c r="D114" s="9" t="s">
        <v>13</v>
      </c>
      <c r="F114" s="15">
        <v>1</v>
      </c>
      <c r="G114" s="9" t="s">
        <v>19</v>
      </c>
      <c r="I114" s="15">
        <v>1</v>
      </c>
    </row>
    <row r="115" spans="1:9" x14ac:dyDescent="0.25">
      <c r="A115" s="6" t="s">
        <v>10</v>
      </c>
      <c r="B115" s="7"/>
      <c r="C115" s="8">
        <v>24</v>
      </c>
      <c r="D115" s="11" t="s">
        <v>25</v>
      </c>
      <c r="E115" s="12"/>
      <c r="F115" s="16">
        <v>1</v>
      </c>
      <c r="G115" s="11"/>
      <c r="H115" s="12"/>
      <c r="I115" s="16"/>
    </row>
    <row r="116" spans="1:9" x14ac:dyDescent="0.25">
      <c r="A116" s="11" t="s">
        <v>21</v>
      </c>
      <c r="B116" s="12"/>
      <c r="C116" s="13"/>
    </row>
    <row r="117" spans="1:9" x14ac:dyDescent="0.25">
      <c r="D117" s="6" t="s">
        <v>27</v>
      </c>
      <c r="E117" s="7"/>
      <c r="F117" s="8">
        <v>24</v>
      </c>
    </row>
    <row r="118" spans="1:9" x14ac:dyDescent="0.25">
      <c r="D118" s="11" t="s">
        <v>28</v>
      </c>
      <c r="E118" s="12"/>
      <c r="F118" s="13"/>
    </row>
  </sheetData>
  <mergeCells count="53">
    <mergeCell ref="A62:L62"/>
    <mergeCell ref="A63:B63"/>
    <mergeCell ref="G63:H63"/>
    <mergeCell ref="G67:H67"/>
    <mergeCell ref="J41:K41"/>
    <mergeCell ref="J52:K52"/>
    <mergeCell ref="J63:K63"/>
    <mergeCell ref="A52:B52"/>
    <mergeCell ref="G52:H52"/>
    <mergeCell ref="G56:H56"/>
    <mergeCell ref="G7:H7"/>
    <mergeCell ref="A15:L15"/>
    <mergeCell ref="J16:K16"/>
    <mergeCell ref="A3:C3"/>
    <mergeCell ref="D3:F3"/>
    <mergeCell ref="G3:I3"/>
    <mergeCell ref="J3:K3"/>
    <mergeCell ref="G32:H32"/>
    <mergeCell ref="A40:L40"/>
    <mergeCell ref="A51:L51"/>
    <mergeCell ref="A1:J1"/>
    <mergeCell ref="A41:B41"/>
    <mergeCell ref="G41:H41"/>
    <mergeCell ref="G45:H45"/>
    <mergeCell ref="G20:H20"/>
    <mergeCell ref="A16:B16"/>
    <mergeCell ref="D16:E16"/>
    <mergeCell ref="G16:H16"/>
    <mergeCell ref="A27:L27"/>
    <mergeCell ref="A28:B28"/>
    <mergeCell ref="D28:E28"/>
    <mergeCell ref="G28:H28"/>
    <mergeCell ref="J28:K28"/>
    <mergeCell ref="A74:L74"/>
    <mergeCell ref="A75:B75"/>
    <mergeCell ref="D75:E75"/>
    <mergeCell ref="G75:H75"/>
    <mergeCell ref="J75:K75"/>
    <mergeCell ref="G108:H108"/>
    <mergeCell ref="G79:H79"/>
    <mergeCell ref="D84:F85"/>
    <mergeCell ref="A94:L94"/>
    <mergeCell ref="D95:E95"/>
    <mergeCell ref="A108:B108"/>
    <mergeCell ref="D108:E108"/>
    <mergeCell ref="G95:H95"/>
    <mergeCell ref="G99:H99"/>
    <mergeCell ref="A107:E107"/>
    <mergeCell ref="A88:L88"/>
    <mergeCell ref="A90:B90"/>
    <mergeCell ref="D90:E90"/>
    <mergeCell ref="G90:H90"/>
    <mergeCell ref="J90:K90"/>
  </mergeCells>
  <pageMargins left="0.7" right="0.7" top="0.75" bottom="0.75" header="0.3" footer="0.3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R36"/>
  <sheetViews>
    <sheetView topLeftCell="A4" zoomScale="70" zoomScaleNormal="70" workbookViewId="0">
      <selection activeCell="F10" sqref="F10"/>
    </sheetView>
  </sheetViews>
  <sheetFormatPr baseColWidth="10" defaultRowHeight="15" x14ac:dyDescent="0.25"/>
  <cols>
    <col min="2" max="2" width="29.28515625" bestFit="1" customWidth="1"/>
    <col min="12" max="12" width="11.42578125" style="33"/>
    <col min="13" max="13" width="53.140625" customWidth="1"/>
    <col min="14" max="14" width="44.140625" customWidth="1"/>
    <col min="15" max="15" width="22.5703125" customWidth="1"/>
    <col min="16" max="16" width="17.7109375" customWidth="1"/>
  </cols>
  <sheetData>
    <row r="3" spans="2:18" x14ac:dyDescent="0.25">
      <c r="C3" s="105" t="s">
        <v>84</v>
      </c>
      <c r="D3" s="105"/>
      <c r="E3" s="105"/>
      <c r="F3" s="105"/>
      <c r="G3" s="105"/>
      <c r="H3" s="105"/>
      <c r="I3" s="105"/>
      <c r="J3" s="105"/>
      <c r="K3" s="105"/>
      <c r="L3" s="105"/>
    </row>
    <row r="4" spans="2:18" x14ac:dyDescent="0.25">
      <c r="B4" t="s">
        <v>73</v>
      </c>
      <c r="C4" t="s">
        <v>1</v>
      </c>
      <c r="D4" t="s">
        <v>63</v>
      </c>
      <c r="E4" t="s">
        <v>70</v>
      </c>
      <c r="F4" t="s">
        <v>64</v>
      </c>
      <c r="G4" t="s">
        <v>68</v>
      </c>
      <c r="H4" t="s">
        <v>69</v>
      </c>
      <c r="I4" t="s">
        <v>71</v>
      </c>
      <c r="J4" t="s">
        <v>72</v>
      </c>
      <c r="K4" t="s">
        <v>38</v>
      </c>
      <c r="L4" s="33" t="s">
        <v>65</v>
      </c>
      <c r="M4" s="28" t="s">
        <v>66</v>
      </c>
      <c r="N4" s="28"/>
      <c r="O4" s="28" t="s">
        <v>105</v>
      </c>
      <c r="P4" s="28" t="s">
        <v>106</v>
      </c>
      <c r="Q4" s="28" t="s">
        <v>107</v>
      </c>
      <c r="R4" s="28"/>
    </row>
    <row r="5" spans="2:18" s="27" customFormat="1" ht="90" x14ac:dyDescent="0.25">
      <c r="B5" s="26" t="s">
        <v>5</v>
      </c>
      <c r="C5" s="27">
        <v>48</v>
      </c>
      <c r="D5" s="27">
        <v>36</v>
      </c>
      <c r="E5" s="27">
        <v>24</v>
      </c>
      <c r="F5" s="27">
        <v>8</v>
      </c>
      <c r="K5" s="27">
        <v>18</v>
      </c>
      <c r="L5" s="34">
        <f>SUM(Tableau13[[#This Row],[STHR]:[BTS]])</f>
        <v>134</v>
      </c>
      <c r="M5" s="39" t="s">
        <v>67</v>
      </c>
      <c r="N5" s="41"/>
      <c r="O5" s="41"/>
      <c r="P5" s="41"/>
    </row>
    <row r="6" spans="2:18" s="27" customFormat="1" ht="105" x14ac:dyDescent="0.25">
      <c r="B6" s="29" t="s">
        <v>6</v>
      </c>
      <c r="C6" s="27">
        <v>48</v>
      </c>
      <c r="D6" s="27">
        <v>36</v>
      </c>
      <c r="E6" s="27">
        <v>24</v>
      </c>
      <c r="F6" s="27">
        <v>8</v>
      </c>
      <c r="K6" s="27">
        <v>18</v>
      </c>
      <c r="L6" s="34">
        <f>SUM(Tableau13[[#This Row],[STHR]:[BTS]])</f>
        <v>134</v>
      </c>
      <c r="M6" s="39" t="s">
        <v>74</v>
      </c>
      <c r="N6" s="41" t="s">
        <v>92</v>
      </c>
      <c r="O6" s="41"/>
      <c r="P6" s="41"/>
    </row>
    <row r="7" spans="2:18" s="27" customFormat="1" ht="150" x14ac:dyDescent="0.25">
      <c r="B7" s="29" t="s">
        <v>54</v>
      </c>
      <c r="C7" s="27">
        <f>48*2</f>
        <v>96</v>
      </c>
      <c r="D7" s="27">
        <v>72</v>
      </c>
      <c r="E7" s="27">
        <f>3*24</f>
        <v>72</v>
      </c>
      <c r="F7" s="27">
        <v>24</v>
      </c>
      <c r="K7" s="27">
        <f>18*3</f>
        <v>54</v>
      </c>
      <c r="L7" s="34">
        <f>SUM(Tableau13[[#This Row],[STHR]:[BTS]])</f>
        <v>318</v>
      </c>
      <c r="M7" s="39" t="s">
        <v>91</v>
      </c>
      <c r="N7" s="25" t="s">
        <v>85</v>
      </c>
      <c r="O7" s="41"/>
      <c r="P7" s="41"/>
    </row>
    <row r="8" spans="2:18" ht="120" x14ac:dyDescent="0.25">
      <c r="B8" s="26" t="s">
        <v>11</v>
      </c>
      <c r="C8" s="27">
        <v>48</v>
      </c>
      <c r="D8" s="27"/>
      <c r="E8" s="27"/>
      <c r="F8" s="27"/>
      <c r="G8" s="27"/>
      <c r="H8" s="27"/>
      <c r="I8" s="27"/>
      <c r="J8" s="27"/>
      <c r="K8" s="27"/>
      <c r="L8" s="34">
        <f>SUM(Tableau13[[#This Row],[STHR]:[BTS]])</f>
        <v>48</v>
      </c>
      <c r="M8" s="39" t="s">
        <v>86</v>
      </c>
      <c r="N8" s="25" t="s">
        <v>87</v>
      </c>
      <c r="O8" s="5"/>
      <c r="P8" s="5"/>
    </row>
    <row r="9" spans="2:18" ht="150" x14ac:dyDescent="0.25">
      <c r="B9" s="29" t="s">
        <v>15</v>
      </c>
      <c r="C9" s="27">
        <v>48</v>
      </c>
      <c r="D9" s="27">
        <v>36</v>
      </c>
      <c r="E9" s="27">
        <v>24</v>
      </c>
      <c r="F9" s="27">
        <v>8</v>
      </c>
      <c r="G9" s="27"/>
      <c r="H9" s="27"/>
      <c r="I9" s="27"/>
      <c r="J9" s="27"/>
      <c r="K9" s="27"/>
      <c r="L9" s="34">
        <f>SUM(Tableau13[[#This Row],[STHR]:[BTS]])</f>
        <v>116</v>
      </c>
      <c r="M9" s="39" t="s">
        <v>75</v>
      </c>
      <c r="N9" s="5"/>
      <c r="O9" s="5"/>
      <c r="P9" s="5"/>
    </row>
    <row r="10" spans="2:18" ht="105" x14ac:dyDescent="0.25">
      <c r="B10" s="29" t="s">
        <v>26</v>
      </c>
      <c r="C10" s="27">
        <v>48</v>
      </c>
      <c r="D10" s="27">
        <v>36</v>
      </c>
      <c r="E10" s="27">
        <v>24</v>
      </c>
      <c r="F10" s="27"/>
      <c r="G10" s="27"/>
      <c r="H10" s="27"/>
      <c r="I10" s="27"/>
      <c r="J10" s="27"/>
      <c r="K10" s="27"/>
      <c r="L10" s="34">
        <f>SUM(Tableau13[[#This Row],[STHR]:[BTS]])</f>
        <v>108</v>
      </c>
      <c r="M10" s="39" t="s">
        <v>93</v>
      </c>
      <c r="N10" s="41" t="s">
        <v>92</v>
      </c>
      <c r="O10" s="5"/>
      <c r="P10" s="5"/>
    </row>
    <row r="11" spans="2:18" ht="120" x14ac:dyDescent="0.25">
      <c r="B11" s="29" t="s">
        <v>60</v>
      </c>
      <c r="C11" s="27">
        <v>48</v>
      </c>
      <c r="D11" s="27">
        <v>36</v>
      </c>
      <c r="E11" s="27">
        <v>24</v>
      </c>
      <c r="F11" s="27"/>
      <c r="G11" s="27"/>
      <c r="H11" s="27"/>
      <c r="I11" s="27"/>
      <c r="J11" s="27"/>
      <c r="K11" s="27"/>
      <c r="L11" s="34">
        <f>SUM(Tableau13[[#This Row],[STHR]:[BTS]])</f>
        <v>108</v>
      </c>
      <c r="M11" s="39" t="s">
        <v>82</v>
      </c>
      <c r="N11" s="25" t="s">
        <v>83</v>
      </c>
      <c r="O11" s="5"/>
      <c r="P11" s="5"/>
    </row>
    <row r="12" spans="2:18" x14ac:dyDescent="0.25">
      <c r="B12" s="29" t="s">
        <v>51</v>
      </c>
      <c r="C12" s="31">
        <v>48</v>
      </c>
      <c r="D12" s="31"/>
      <c r="E12" s="31"/>
      <c r="F12" s="31"/>
      <c r="G12" s="31"/>
      <c r="H12" s="31"/>
      <c r="I12" s="31"/>
      <c r="J12" s="31"/>
      <c r="K12" s="31"/>
      <c r="L12" s="34">
        <f>SUM(Tableau13[[#This Row],[STHR]:[BTS]])</f>
        <v>48</v>
      </c>
      <c r="M12" s="40" t="s">
        <v>88</v>
      </c>
      <c r="N12" s="5"/>
      <c r="O12" s="5"/>
      <c r="P12" s="5"/>
    </row>
    <row r="13" spans="2:18" s="27" customFormat="1" ht="105" x14ac:dyDescent="0.25">
      <c r="B13" s="29" t="s">
        <v>20</v>
      </c>
      <c r="C13" s="27">
        <v>96</v>
      </c>
      <c r="D13" s="27">
        <v>72</v>
      </c>
      <c r="E13" s="27">
        <v>24</v>
      </c>
      <c r="F13" s="27">
        <v>16</v>
      </c>
      <c r="L13" s="34">
        <f>SUM(Tableau13[[#This Row],[STHR]:[BTS]])</f>
        <v>208</v>
      </c>
      <c r="M13" s="39" t="s">
        <v>95</v>
      </c>
      <c r="N13" s="41"/>
      <c r="O13" s="41"/>
      <c r="P13" s="41"/>
    </row>
    <row r="14" spans="2:18" s="27" customFormat="1" x14ac:dyDescent="0.25">
      <c r="B14" s="30" t="s">
        <v>8</v>
      </c>
      <c r="C14" s="27">
        <v>48</v>
      </c>
      <c r="D14" s="27">
        <v>72</v>
      </c>
      <c r="E14" s="27">
        <v>48</v>
      </c>
      <c r="F14" s="27">
        <v>8</v>
      </c>
      <c r="K14" s="27">
        <v>18</v>
      </c>
      <c r="L14" s="34">
        <f>SUM(Tableau13[[#This Row],[STHR]:[BTS]])</f>
        <v>194</v>
      </c>
      <c r="M14" s="27" t="s">
        <v>104</v>
      </c>
      <c r="N14" s="41"/>
      <c r="O14" s="41"/>
      <c r="P14" s="41"/>
    </row>
    <row r="15" spans="2:18" s="27" customFormat="1" ht="120" x14ac:dyDescent="0.25">
      <c r="B15" s="29" t="s">
        <v>12</v>
      </c>
      <c r="C15" s="27">
        <v>96</v>
      </c>
      <c r="D15" s="27">
        <v>72</v>
      </c>
      <c r="E15" s="27">
        <v>48</v>
      </c>
      <c r="F15" s="27">
        <v>16</v>
      </c>
      <c r="L15" s="34">
        <f>SUM(Tableau13[[#This Row],[STHR]:[BTS]])</f>
        <v>232</v>
      </c>
      <c r="M15" s="39" t="s">
        <v>76</v>
      </c>
      <c r="N15" s="41"/>
      <c r="O15" s="41"/>
      <c r="P15" s="41"/>
    </row>
    <row r="16" spans="2:18" s="27" customFormat="1" ht="90" x14ac:dyDescent="0.25">
      <c r="B16" s="29" t="s">
        <v>55</v>
      </c>
      <c r="C16" s="27">
        <v>48</v>
      </c>
      <c r="D16" s="27">
        <v>36</v>
      </c>
      <c r="E16" s="27">
        <v>24</v>
      </c>
      <c r="L16" s="34">
        <f>SUM(Tableau13[[#This Row],[STHR]:[BTS]])</f>
        <v>108</v>
      </c>
      <c r="M16" s="39" t="s">
        <v>77</v>
      </c>
      <c r="N16" s="41"/>
      <c r="O16" s="41"/>
      <c r="P16" s="41"/>
    </row>
    <row r="17" spans="2:16" s="27" customFormat="1" ht="30" x14ac:dyDescent="0.25">
      <c r="B17" s="26" t="s">
        <v>43</v>
      </c>
      <c r="G17" s="27">
        <v>24</v>
      </c>
      <c r="H17" s="27">
        <v>24</v>
      </c>
      <c r="I17" s="27">
        <v>36</v>
      </c>
      <c r="L17" s="34">
        <f>SUM(Tableau13[[#This Row],[STHR]:[BTS]])</f>
        <v>84</v>
      </c>
      <c r="M17" s="39" t="s">
        <v>78</v>
      </c>
      <c r="N17" s="41"/>
      <c r="O17" s="41"/>
      <c r="P17" s="41"/>
    </row>
    <row r="18" spans="2:16" s="27" customFormat="1" ht="90" x14ac:dyDescent="0.25">
      <c r="B18" s="29" t="s">
        <v>41</v>
      </c>
      <c r="G18" s="27">
        <v>24</v>
      </c>
      <c r="H18" s="27">
        <v>24</v>
      </c>
      <c r="I18" s="27">
        <v>36</v>
      </c>
      <c r="L18" s="34">
        <f>SUM(Tableau13[[#This Row],[STHR]:[BTS]])</f>
        <v>84</v>
      </c>
      <c r="M18" s="39" t="s">
        <v>79</v>
      </c>
      <c r="N18" s="41" t="s">
        <v>92</v>
      </c>
      <c r="O18" s="41"/>
      <c r="P18" s="41"/>
    </row>
    <row r="19" spans="2:16" s="27" customFormat="1" ht="150" x14ac:dyDescent="0.25">
      <c r="B19" s="29" t="s">
        <v>44</v>
      </c>
      <c r="G19" s="27">
        <v>24</v>
      </c>
      <c r="H19" s="27">
        <v>24</v>
      </c>
      <c r="I19" s="27">
        <v>36</v>
      </c>
      <c r="L19" s="34">
        <f>SUM(Tableau13[[#This Row],[STHR]:[BTS]])</f>
        <v>84</v>
      </c>
      <c r="M19" s="39" t="s">
        <v>80</v>
      </c>
      <c r="N19" s="25" t="s">
        <v>102</v>
      </c>
      <c r="O19" s="41"/>
      <c r="P19" s="41"/>
    </row>
    <row r="20" spans="2:16" s="27" customFormat="1" ht="120" x14ac:dyDescent="0.25">
      <c r="B20" s="29" t="s">
        <v>94</v>
      </c>
      <c r="G20" s="27">
        <f>24*2</f>
        <v>48</v>
      </c>
      <c r="H20" s="27">
        <v>48</v>
      </c>
      <c r="I20" s="27">
        <f>36*2</f>
        <v>72</v>
      </c>
      <c r="K20" s="27">
        <v>18</v>
      </c>
      <c r="L20" s="34">
        <f>SUM(Tableau13[[#This Row],[STHR]:[BTS]])</f>
        <v>186</v>
      </c>
      <c r="M20" s="39" t="s">
        <v>81</v>
      </c>
      <c r="N20" s="41" t="s">
        <v>92</v>
      </c>
      <c r="O20" s="41"/>
      <c r="P20" s="41"/>
    </row>
    <row r="21" spans="2:16" s="27" customFormat="1" x14ac:dyDescent="0.25">
      <c r="B21" s="30" t="s">
        <v>103</v>
      </c>
      <c r="G21" s="27">
        <v>24</v>
      </c>
      <c r="H21" s="27">
        <v>24</v>
      </c>
      <c r="I21" s="27">
        <v>36</v>
      </c>
      <c r="L21" s="34">
        <f>SUM(Tableau13[[#This Row],[STHR]:[BTS]])</f>
        <v>84</v>
      </c>
      <c r="M21" s="27" t="s">
        <v>101</v>
      </c>
      <c r="N21" s="41"/>
      <c r="O21" s="41"/>
      <c r="P21" s="41"/>
    </row>
    <row r="22" spans="2:16" s="27" customFormat="1" ht="120" x14ac:dyDescent="0.25">
      <c r="B22" s="26" t="s">
        <v>90</v>
      </c>
      <c r="J22" s="27">
        <v>16</v>
      </c>
      <c r="L22" s="34">
        <f>SUM(Tableau13[[#This Row],[STHR]:[BTS]])</f>
        <v>16</v>
      </c>
      <c r="M22" s="39" t="s">
        <v>99</v>
      </c>
      <c r="N22" s="25" t="s">
        <v>100</v>
      </c>
      <c r="O22" s="41"/>
      <c r="P22" s="41"/>
    </row>
    <row r="23" spans="2:16" s="27" customFormat="1" ht="105" x14ac:dyDescent="0.25">
      <c r="B23" s="30" t="s">
        <v>89</v>
      </c>
      <c r="J23" s="27">
        <v>16</v>
      </c>
      <c r="L23" s="34">
        <f>SUM(Tableau13[[#This Row],[STHR]:[BTS]])</f>
        <v>16</v>
      </c>
      <c r="M23" s="39" t="s">
        <v>80</v>
      </c>
      <c r="N23" s="41"/>
      <c r="O23" s="41"/>
      <c r="P23" s="41"/>
    </row>
    <row r="24" spans="2:16" s="27" customFormat="1" x14ac:dyDescent="0.25">
      <c r="B24" s="27" t="s">
        <v>65</v>
      </c>
      <c r="C24" s="27">
        <f t="shared" ref="C24:L24" si="0">SUM(C5:C23)</f>
        <v>720</v>
      </c>
      <c r="D24" s="27">
        <f t="shared" si="0"/>
        <v>504</v>
      </c>
      <c r="E24" s="27">
        <f t="shared" si="0"/>
        <v>336</v>
      </c>
      <c r="F24" s="27">
        <f t="shared" si="0"/>
        <v>88</v>
      </c>
      <c r="G24" s="27">
        <f t="shared" si="0"/>
        <v>144</v>
      </c>
      <c r="H24" s="27">
        <f t="shared" si="0"/>
        <v>144</v>
      </c>
      <c r="I24" s="27">
        <f t="shared" si="0"/>
        <v>216</v>
      </c>
      <c r="J24" s="27">
        <f t="shared" si="0"/>
        <v>32</v>
      </c>
      <c r="K24" s="27">
        <f t="shared" si="0"/>
        <v>126</v>
      </c>
      <c r="L24" s="34">
        <f t="shared" si="0"/>
        <v>2310</v>
      </c>
    </row>
    <row r="29" spans="2:16" x14ac:dyDescent="0.25">
      <c r="B29" t="s">
        <v>96</v>
      </c>
    </row>
    <row r="30" spans="2:16" x14ac:dyDescent="0.25">
      <c r="C30" s="32" t="s">
        <v>1</v>
      </c>
      <c r="D30" s="32" t="s">
        <v>63</v>
      </c>
      <c r="E30" s="32" t="s">
        <v>70</v>
      </c>
      <c r="F30" s="32" t="s">
        <v>64</v>
      </c>
      <c r="G30" s="32" t="s">
        <v>68</v>
      </c>
      <c r="H30" s="32" t="s">
        <v>69</v>
      </c>
      <c r="I30" s="32" t="s">
        <v>71</v>
      </c>
      <c r="J30" s="32" t="s">
        <v>72</v>
      </c>
      <c r="K30" s="37" t="s">
        <v>38</v>
      </c>
      <c r="L30" s="33" t="s">
        <v>97</v>
      </c>
      <c r="M30" s="37" t="s">
        <v>98</v>
      </c>
      <c r="N30" s="37" t="s">
        <v>65</v>
      </c>
      <c r="O30" s="28" t="s">
        <v>105</v>
      </c>
      <c r="P30" s="28" t="s">
        <v>106</v>
      </c>
    </row>
    <row r="31" spans="2:16" x14ac:dyDescent="0.25">
      <c r="B31" s="5" t="s">
        <v>14</v>
      </c>
      <c r="C31" s="5">
        <v>48</v>
      </c>
      <c r="D31" s="5">
        <v>72</v>
      </c>
      <c r="E31" s="5">
        <v>48</v>
      </c>
      <c r="F31" s="5">
        <v>8</v>
      </c>
      <c r="G31" s="5">
        <v>24</v>
      </c>
      <c r="H31" s="5">
        <v>24</v>
      </c>
      <c r="I31" s="5">
        <v>36</v>
      </c>
      <c r="J31" s="5">
        <v>16</v>
      </c>
      <c r="K31" s="5">
        <v>36</v>
      </c>
      <c r="L31" s="33">
        <f>SUM(C31:K31)</f>
        <v>312</v>
      </c>
      <c r="M31" s="5">
        <v>22</v>
      </c>
      <c r="N31" s="5">
        <f>M31+L31</f>
        <v>334</v>
      </c>
    </row>
    <row r="32" spans="2:16" x14ac:dyDescent="0.25">
      <c r="B32" s="5" t="s">
        <v>53</v>
      </c>
      <c r="C32" s="5">
        <v>48</v>
      </c>
      <c r="D32" s="5">
        <v>72</v>
      </c>
      <c r="E32" s="5">
        <v>48</v>
      </c>
      <c r="F32" s="5">
        <v>8</v>
      </c>
      <c r="G32" s="5">
        <v>24</v>
      </c>
      <c r="H32" s="5">
        <v>24</v>
      </c>
      <c r="I32" s="5">
        <v>36</v>
      </c>
      <c r="J32" s="5">
        <v>16</v>
      </c>
      <c r="K32" s="5">
        <v>36</v>
      </c>
      <c r="L32" s="33">
        <f t="shared" ref="L32:L36" si="1">SUM(C32:K32)</f>
        <v>312</v>
      </c>
      <c r="M32" s="5">
        <v>22</v>
      </c>
      <c r="N32" s="5">
        <f t="shared" ref="N32:N36" si="2">M32+L32</f>
        <v>334</v>
      </c>
    </row>
    <row r="33" spans="2:14" x14ac:dyDescent="0.25">
      <c r="B33" s="5" t="s">
        <v>12</v>
      </c>
      <c r="C33" s="5">
        <f>48*2</f>
        <v>96</v>
      </c>
      <c r="D33" s="5">
        <f>72*2</f>
        <v>144</v>
      </c>
      <c r="E33" s="5">
        <f>48*2</f>
        <v>96</v>
      </c>
      <c r="F33" s="5">
        <f>8*2</f>
        <v>16</v>
      </c>
      <c r="G33" s="5">
        <f>24*2</f>
        <v>48</v>
      </c>
      <c r="H33" s="5">
        <f>24*2</f>
        <v>48</v>
      </c>
      <c r="I33" s="5">
        <f>36*2</f>
        <v>72</v>
      </c>
      <c r="J33" s="5">
        <f>16*2</f>
        <v>32</v>
      </c>
      <c r="K33" s="5">
        <f>36*2</f>
        <v>72</v>
      </c>
      <c r="L33" s="33">
        <f t="shared" si="1"/>
        <v>624</v>
      </c>
      <c r="M33" s="5">
        <v>44</v>
      </c>
      <c r="N33" s="5">
        <f t="shared" si="2"/>
        <v>668</v>
      </c>
    </row>
    <row r="34" spans="2:14" x14ac:dyDescent="0.25">
      <c r="B34" s="38" t="s">
        <v>16</v>
      </c>
      <c r="C34" s="5">
        <v>48</v>
      </c>
      <c r="D34" s="5">
        <v>72</v>
      </c>
      <c r="E34" s="5">
        <v>48</v>
      </c>
      <c r="F34" s="5">
        <v>8</v>
      </c>
      <c r="G34" s="5">
        <v>24</v>
      </c>
      <c r="H34" s="5">
        <v>24</v>
      </c>
      <c r="I34" s="5">
        <v>36</v>
      </c>
      <c r="J34" s="5">
        <v>16</v>
      </c>
      <c r="K34" s="5">
        <v>36</v>
      </c>
      <c r="L34" s="33">
        <f t="shared" si="1"/>
        <v>312</v>
      </c>
      <c r="M34" s="5">
        <v>22</v>
      </c>
      <c r="N34" s="5">
        <f t="shared" si="2"/>
        <v>334</v>
      </c>
    </row>
    <row r="35" spans="2:14" x14ac:dyDescent="0.25">
      <c r="B35" s="5" t="s">
        <v>18</v>
      </c>
      <c r="C35" s="5">
        <v>48</v>
      </c>
      <c r="D35" s="5">
        <v>72</v>
      </c>
      <c r="E35" s="5">
        <v>48</v>
      </c>
      <c r="F35" s="5">
        <v>8</v>
      </c>
      <c r="G35" s="5">
        <v>24</v>
      </c>
      <c r="H35" s="5">
        <v>24</v>
      </c>
      <c r="I35" s="5">
        <v>36</v>
      </c>
      <c r="J35" s="5">
        <v>16</v>
      </c>
      <c r="K35" s="5">
        <v>36</v>
      </c>
      <c r="L35" s="33">
        <f t="shared" si="1"/>
        <v>312</v>
      </c>
      <c r="M35" s="5">
        <v>22</v>
      </c>
      <c r="N35" s="5">
        <f t="shared" si="2"/>
        <v>334</v>
      </c>
    </row>
    <row r="36" spans="2:14" x14ac:dyDescent="0.25">
      <c r="B36" s="5" t="s">
        <v>19</v>
      </c>
      <c r="C36" s="5">
        <v>48</v>
      </c>
      <c r="D36" s="5">
        <v>72</v>
      </c>
      <c r="E36" s="5">
        <v>48</v>
      </c>
      <c r="F36" s="5">
        <v>8</v>
      </c>
      <c r="G36" s="5">
        <v>24</v>
      </c>
      <c r="H36" s="5">
        <v>24</v>
      </c>
      <c r="I36" s="5">
        <v>36</v>
      </c>
      <c r="J36" s="5">
        <v>16</v>
      </c>
      <c r="K36" s="5">
        <v>36</v>
      </c>
      <c r="L36" s="33">
        <f t="shared" si="1"/>
        <v>312</v>
      </c>
      <c r="M36" s="5">
        <v>22</v>
      </c>
      <c r="N36" s="5">
        <f t="shared" si="2"/>
        <v>334</v>
      </c>
    </row>
  </sheetData>
  <mergeCells count="1">
    <mergeCell ref="C3:L3"/>
  </mergeCells>
  <pageMargins left="0.7" right="0.7" top="0.75" bottom="0.75" header="0.3" footer="0.3"/>
  <pageSetup paperSize="9" scale="41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140"/>
  <sheetViews>
    <sheetView tabSelected="1" zoomScale="70" zoomScaleNormal="70" workbookViewId="0">
      <selection activeCell="D38" sqref="D38"/>
    </sheetView>
  </sheetViews>
  <sheetFormatPr baseColWidth="10" defaultRowHeight="15" x14ac:dyDescent="0.25"/>
  <cols>
    <col min="2" max="2" width="110.7109375" bestFit="1" customWidth="1"/>
    <col min="3" max="3" width="11.42578125" style="33"/>
    <col min="4" max="4" width="19.28515625" customWidth="1"/>
    <col min="5" max="5" width="20.7109375" customWidth="1"/>
  </cols>
  <sheetData>
    <row r="3" spans="2:5" x14ac:dyDescent="0.25">
      <c r="C3" s="42"/>
    </row>
    <row r="4" spans="2:5" x14ac:dyDescent="0.25">
      <c r="B4" t="s">
        <v>110</v>
      </c>
      <c r="C4" s="33" t="s">
        <v>65</v>
      </c>
      <c r="D4" s="28" t="s">
        <v>105</v>
      </c>
      <c r="E4" s="28" t="s">
        <v>106</v>
      </c>
    </row>
    <row r="5" spans="2:5" s="27" customFormat="1" x14ac:dyDescent="0.25">
      <c r="B5" s="43" t="s">
        <v>108</v>
      </c>
      <c r="C5" s="34"/>
      <c r="D5" s="41"/>
      <c r="E5" s="41"/>
    </row>
    <row r="6" spans="2:5" s="27" customFormat="1" x14ac:dyDescent="0.25">
      <c r="B6" s="47" t="s">
        <v>125</v>
      </c>
      <c r="C6" s="34">
        <v>95</v>
      </c>
      <c r="D6" s="41"/>
      <c r="E6" s="41"/>
    </row>
    <row r="7" spans="2:5" s="49" customFormat="1" x14ac:dyDescent="0.25">
      <c r="B7" s="52" t="s">
        <v>126</v>
      </c>
      <c r="C7" s="34">
        <f>95*2</f>
        <v>190</v>
      </c>
      <c r="D7" s="48"/>
      <c r="E7" s="48"/>
    </row>
    <row r="8" spans="2:5" s="51" customFormat="1" x14ac:dyDescent="0.25">
      <c r="B8" s="52" t="s">
        <v>127</v>
      </c>
      <c r="C8" s="34">
        <v>95</v>
      </c>
      <c r="D8" s="50"/>
      <c r="E8" s="50"/>
    </row>
    <row r="9" spans="2:5" s="51" customFormat="1" x14ac:dyDescent="0.25">
      <c r="B9" s="52" t="s">
        <v>128</v>
      </c>
      <c r="C9" s="34">
        <v>95</v>
      </c>
      <c r="D9" s="50"/>
      <c r="E9" s="50"/>
    </row>
    <row r="10" spans="2:5" s="51" customFormat="1" x14ac:dyDescent="0.25">
      <c r="B10" s="52" t="s">
        <v>129</v>
      </c>
      <c r="C10" s="34">
        <v>95</v>
      </c>
      <c r="D10" s="50"/>
      <c r="E10" s="50"/>
    </row>
    <row r="11" spans="2:5" s="51" customFormat="1" x14ac:dyDescent="0.25">
      <c r="B11" s="52" t="s">
        <v>130</v>
      </c>
      <c r="C11" s="34">
        <v>95</v>
      </c>
      <c r="D11" s="50"/>
      <c r="E11" s="50"/>
    </row>
    <row r="12" spans="2:5" s="51" customFormat="1" x14ac:dyDescent="0.25">
      <c r="B12" s="52" t="s">
        <v>131</v>
      </c>
      <c r="C12" s="34">
        <v>95</v>
      </c>
      <c r="D12" s="50"/>
      <c r="E12" s="50"/>
    </row>
    <row r="13" spans="2:5" s="49" customFormat="1" x14ac:dyDescent="0.25">
      <c r="B13" s="52" t="s">
        <v>132</v>
      </c>
      <c r="C13" s="34">
        <v>95</v>
      </c>
      <c r="D13" s="48"/>
      <c r="E13" s="48"/>
    </row>
    <row r="14" spans="2:5" s="49" customFormat="1" x14ac:dyDescent="0.25">
      <c r="B14" s="52" t="s">
        <v>133</v>
      </c>
      <c r="C14" s="34">
        <v>95</v>
      </c>
      <c r="D14" s="48"/>
      <c r="E14" s="48"/>
    </row>
    <row r="15" spans="2:5" s="49" customFormat="1" x14ac:dyDescent="0.25">
      <c r="B15" s="52" t="s">
        <v>134</v>
      </c>
      <c r="C15" s="34">
        <v>95</v>
      </c>
      <c r="D15" s="48"/>
      <c r="E15" s="48"/>
    </row>
    <row r="16" spans="2:5" s="49" customFormat="1" x14ac:dyDescent="0.25">
      <c r="B16" s="52" t="s">
        <v>135</v>
      </c>
      <c r="C16" s="34">
        <v>95</v>
      </c>
      <c r="D16" s="48"/>
      <c r="E16" s="48"/>
    </row>
    <row r="17" spans="2:5" s="49" customFormat="1" x14ac:dyDescent="0.25">
      <c r="B17" s="52" t="s">
        <v>136</v>
      </c>
      <c r="C17" s="34">
        <v>95</v>
      </c>
      <c r="D17" s="48"/>
      <c r="E17" s="48"/>
    </row>
    <row r="18" spans="2:5" s="49" customFormat="1" x14ac:dyDescent="0.25">
      <c r="B18" s="52" t="s">
        <v>137</v>
      </c>
      <c r="C18" s="34">
        <v>95</v>
      </c>
      <c r="D18" s="48"/>
      <c r="E18" s="48"/>
    </row>
    <row r="19" spans="2:5" s="49" customFormat="1" x14ac:dyDescent="0.25">
      <c r="B19" s="52" t="s">
        <v>138</v>
      </c>
      <c r="C19" s="34">
        <v>95</v>
      </c>
      <c r="D19" s="48"/>
      <c r="E19" s="48"/>
    </row>
    <row r="20" spans="2:5" s="49" customFormat="1" x14ac:dyDescent="0.25">
      <c r="B20" s="52" t="s">
        <v>139</v>
      </c>
      <c r="C20" s="34">
        <v>95</v>
      </c>
      <c r="D20" s="48"/>
      <c r="E20" s="48"/>
    </row>
    <row r="21" spans="2:5" s="49" customFormat="1" x14ac:dyDescent="0.25">
      <c r="B21" s="52" t="s">
        <v>140</v>
      </c>
      <c r="C21" s="34">
        <v>95</v>
      </c>
      <c r="D21" s="48"/>
      <c r="E21" s="48"/>
    </row>
    <row r="22" spans="2:5" s="49" customFormat="1" x14ac:dyDescent="0.25">
      <c r="B22" s="52" t="s">
        <v>141</v>
      </c>
      <c r="C22" s="34">
        <v>95</v>
      </c>
      <c r="D22" s="48"/>
      <c r="E22" s="48"/>
    </row>
    <row r="23" spans="2:5" s="49" customFormat="1" x14ac:dyDescent="0.25">
      <c r="B23" s="52" t="s">
        <v>142</v>
      </c>
      <c r="C23" s="34">
        <v>95</v>
      </c>
      <c r="D23" s="48"/>
      <c r="E23" s="48"/>
    </row>
    <row r="24" spans="2:5" s="49" customFormat="1" x14ac:dyDescent="0.25">
      <c r="B24" s="52" t="s">
        <v>143</v>
      </c>
      <c r="C24" s="34">
        <v>95</v>
      </c>
      <c r="D24" s="48"/>
      <c r="E24" s="48"/>
    </row>
    <row r="25" spans="2:5" s="51" customFormat="1" x14ac:dyDescent="0.25">
      <c r="B25" s="52" t="s">
        <v>144</v>
      </c>
      <c r="C25" s="34">
        <v>95</v>
      </c>
      <c r="D25" s="48"/>
      <c r="E25" s="48"/>
    </row>
    <row r="26" spans="2:5" s="51" customFormat="1" x14ac:dyDescent="0.25">
      <c r="B26" s="52" t="s">
        <v>145</v>
      </c>
      <c r="C26" s="34">
        <f>95*4</f>
        <v>380</v>
      </c>
      <c r="D26" s="48"/>
      <c r="E26" s="48"/>
    </row>
    <row r="27" spans="2:5" s="51" customFormat="1" x14ac:dyDescent="0.25">
      <c r="B27" s="52" t="s">
        <v>146</v>
      </c>
      <c r="C27" s="34">
        <v>95</v>
      </c>
      <c r="D27" s="50"/>
      <c r="E27" s="48"/>
    </row>
    <row r="28" spans="2:5" s="51" customFormat="1" x14ac:dyDescent="0.25">
      <c r="B28" s="52" t="s">
        <v>147</v>
      </c>
      <c r="C28" s="34">
        <v>95</v>
      </c>
      <c r="D28" s="50"/>
      <c r="E28" s="48"/>
    </row>
    <row r="29" spans="2:5" s="51" customFormat="1" x14ac:dyDescent="0.25">
      <c r="B29" s="52" t="s">
        <v>148</v>
      </c>
      <c r="C29" s="34">
        <v>95</v>
      </c>
      <c r="D29" s="50"/>
      <c r="E29" s="48"/>
    </row>
    <row r="30" spans="2:5" s="51" customFormat="1" x14ac:dyDescent="0.25">
      <c r="B30" s="52" t="s">
        <v>149</v>
      </c>
      <c r="C30" s="34">
        <v>950</v>
      </c>
      <c r="D30" s="50"/>
      <c r="E30" s="48"/>
    </row>
    <row r="31" spans="2:5" s="51" customFormat="1" x14ac:dyDescent="0.25">
      <c r="B31" s="52" t="s">
        <v>150</v>
      </c>
      <c r="C31" s="34">
        <v>95</v>
      </c>
      <c r="D31" s="50"/>
      <c r="E31" s="48"/>
    </row>
    <row r="32" spans="2:5" s="51" customFormat="1" x14ac:dyDescent="0.25">
      <c r="B32" s="52" t="s">
        <v>151</v>
      </c>
      <c r="C32" s="34">
        <f>95*3</f>
        <v>285</v>
      </c>
      <c r="D32" s="48"/>
      <c r="E32" s="48"/>
    </row>
    <row r="33" spans="1:5" s="51" customFormat="1" x14ac:dyDescent="0.25">
      <c r="B33" s="52" t="s">
        <v>152</v>
      </c>
      <c r="C33" s="34">
        <v>95</v>
      </c>
      <c r="D33" s="48"/>
      <c r="E33" s="48"/>
    </row>
    <row r="34" spans="1:5" s="51" customFormat="1" x14ac:dyDescent="0.25">
      <c r="B34" s="52" t="s">
        <v>153</v>
      </c>
      <c r="C34" s="34">
        <v>95</v>
      </c>
      <c r="D34" s="48"/>
      <c r="E34" s="48"/>
    </row>
    <row r="35" spans="1:5" s="51" customFormat="1" x14ac:dyDescent="0.25">
      <c r="B35" s="52" t="s">
        <v>154</v>
      </c>
      <c r="C35" s="34">
        <v>95</v>
      </c>
      <c r="D35" s="48"/>
      <c r="E35" s="48"/>
    </row>
    <row r="36" spans="1:5" s="51" customFormat="1" x14ac:dyDescent="0.25">
      <c r="B36" s="52" t="s">
        <v>155</v>
      </c>
      <c r="C36" s="34">
        <v>95</v>
      </c>
      <c r="D36" s="48"/>
      <c r="E36" s="48"/>
    </row>
    <row r="37" spans="1:5" s="51" customFormat="1" x14ac:dyDescent="0.25">
      <c r="B37" s="106" t="s">
        <v>109</v>
      </c>
      <c r="C37" s="34">
        <v>95</v>
      </c>
      <c r="D37" s="48"/>
      <c r="E37" s="48"/>
    </row>
    <row r="38" spans="1:5" ht="15.75" x14ac:dyDescent="0.25">
      <c r="B38" s="54" t="s">
        <v>97</v>
      </c>
      <c r="C38" s="53"/>
      <c r="D38" s="41"/>
      <c r="E38" s="41"/>
    </row>
    <row r="39" spans="1:5" x14ac:dyDescent="0.25">
      <c r="A39" t="s">
        <v>156</v>
      </c>
      <c r="B39" s="43" t="s">
        <v>123</v>
      </c>
      <c r="C39" s="34"/>
      <c r="D39" s="41"/>
      <c r="E39" s="41"/>
    </row>
    <row r="40" spans="1:5" x14ac:dyDescent="0.25">
      <c r="A40" s="44" t="s">
        <v>111</v>
      </c>
      <c r="B40" s="46" t="s">
        <v>124</v>
      </c>
      <c r="C40" s="34">
        <v>13</v>
      </c>
      <c r="D40" s="41"/>
      <c r="E40" s="41"/>
    </row>
    <row r="41" spans="1:5" x14ac:dyDescent="0.25">
      <c r="A41" s="44" t="s">
        <v>112</v>
      </c>
      <c r="B41" s="46" t="s">
        <v>113</v>
      </c>
      <c r="C41" s="34">
        <f>13*4</f>
        <v>52</v>
      </c>
      <c r="D41" s="41"/>
      <c r="E41" s="41"/>
    </row>
    <row r="42" spans="1:5" x14ac:dyDescent="0.25">
      <c r="A42" s="44" t="s">
        <v>112</v>
      </c>
      <c r="B42" s="46" t="s">
        <v>114</v>
      </c>
      <c r="C42" s="34">
        <v>52</v>
      </c>
      <c r="D42" s="41"/>
      <c r="E42" s="41"/>
    </row>
    <row r="43" spans="1:5" x14ac:dyDescent="0.25">
      <c r="A43" s="44" t="s">
        <v>115</v>
      </c>
      <c r="B43" s="46" t="s">
        <v>116</v>
      </c>
      <c r="C43" s="34">
        <f>2*13</f>
        <v>26</v>
      </c>
      <c r="D43" s="41"/>
      <c r="E43" s="41"/>
    </row>
    <row r="44" spans="1:5" x14ac:dyDescent="0.25">
      <c r="A44" s="45" t="s">
        <v>117</v>
      </c>
      <c r="B44" s="46" t="s">
        <v>118</v>
      </c>
      <c r="C44" s="34">
        <v>13</v>
      </c>
      <c r="D44" s="41"/>
      <c r="E44" s="41"/>
    </row>
    <row r="45" spans="1:5" x14ac:dyDescent="0.25">
      <c r="A45" s="45" t="s">
        <v>117</v>
      </c>
      <c r="B45" s="46" t="s">
        <v>119</v>
      </c>
      <c r="C45" s="34">
        <v>13</v>
      </c>
      <c r="D45" s="41"/>
      <c r="E45" s="41"/>
    </row>
    <row r="46" spans="1:5" x14ac:dyDescent="0.25">
      <c r="A46" s="44" t="s">
        <v>115</v>
      </c>
      <c r="B46" s="46" t="s">
        <v>120</v>
      </c>
      <c r="C46" s="34">
        <v>26</v>
      </c>
      <c r="D46" s="41"/>
      <c r="E46" s="41"/>
    </row>
    <row r="47" spans="1:5" x14ac:dyDescent="0.25">
      <c r="A47" s="45" t="s">
        <v>117</v>
      </c>
      <c r="B47" s="46" t="s">
        <v>121</v>
      </c>
      <c r="C47" s="34">
        <v>13</v>
      </c>
      <c r="D47" s="41"/>
      <c r="E47" s="41"/>
    </row>
    <row r="48" spans="1:5" x14ac:dyDescent="0.25">
      <c r="A48" s="45" t="s">
        <v>117</v>
      </c>
      <c r="B48" s="46" t="s">
        <v>122</v>
      </c>
      <c r="C48" s="34">
        <v>13</v>
      </c>
      <c r="D48" s="41"/>
      <c r="E48" s="41"/>
    </row>
    <row r="49" spans="1:5" x14ac:dyDescent="0.25">
      <c r="B49" s="58" t="s">
        <v>197</v>
      </c>
      <c r="C49" s="34"/>
      <c r="D49" s="41"/>
      <c r="E49" s="41"/>
    </row>
    <row r="50" spans="1:5" x14ac:dyDescent="0.25">
      <c r="B50" s="59" t="s">
        <v>125</v>
      </c>
      <c r="C50" s="34">
        <v>38</v>
      </c>
      <c r="D50" s="41"/>
      <c r="E50" s="41"/>
    </row>
    <row r="51" spans="1:5" x14ac:dyDescent="0.25">
      <c r="A51" s="55" t="s">
        <v>157</v>
      </c>
      <c r="B51" s="60" t="s">
        <v>158</v>
      </c>
      <c r="C51" s="61">
        <v>38</v>
      </c>
      <c r="D51" s="41"/>
      <c r="E51" s="41"/>
    </row>
    <row r="52" spans="1:5" x14ac:dyDescent="0.25">
      <c r="A52" s="56" t="s">
        <v>159</v>
      </c>
      <c r="B52" s="60" t="s">
        <v>160</v>
      </c>
      <c r="C52" s="61">
        <v>38</v>
      </c>
      <c r="D52" s="41"/>
      <c r="E52" s="41"/>
    </row>
    <row r="53" spans="1:5" x14ac:dyDescent="0.25">
      <c r="A53" s="57" t="s">
        <v>161</v>
      </c>
      <c r="B53" s="60" t="s">
        <v>162</v>
      </c>
      <c r="C53" s="61">
        <v>38</v>
      </c>
      <c r="D53" s="41"/>
      <c r="E53" s="41"/>
    </row>
    <row r="54" spans="1:5" x14ac:dyDescent="0.25">
      <c r="A54" s="57" t="s">
        <v>161</v>
      </c>
      <c r="B54" s="60" t="s">
        <v>163</v>
      </c>
      <c r="C54" s="61">
        <v>38</v>
      </c>
      <c r="D54" s="41"/>
      <c r="E54" s="41"/>
    </row>
    <row r="55" spans="1:5" x14ac:dyDescent="0.25">
      <c r="A55" s="55" t="s">
        <v>157</v>
      </c>
      <c r="B55" s="60" t="s">
        <v>164</v>
      </c>
      <c r="C55" s="61">
        <v>38</v>
      </c>
      <c r="D55" s="41"/>
      <c r="E55" s="41"/>
    </row>
    <row r="56" spans="1:5" x14ac:dyDescent="0.25">
      <c r="A56" s="55" t="s">
        <v>157</v>
      </c>
      <c r="B56" s="60" t="s">
        <v>165</v>
      </c>
      <c r="C56" s="61">
        <v>38</v>
      </c>
      <c r="D56" s="41"/>
      <c r="E56" s="41"/>
    </row>
    <row r="57" spans="1:5" x14ac:dyDescent="0.25">
      <c r="A57" s="57" t="s">
        <v>161</v>
      </c>
      <c r="B57" s="60" t="s">
        <v>166</v>
      </c>
      <c r="C57" s="61">
        <v>38</v>
      </c>
      <c r="D57" s="41"/>
      <c r="E57" s="41"/>
    </row>
    <row r="58" spans="1:5" x14ac:dyDescent="0.25">
      <c r="A58" s="57" t="s">
        <v>161</v>
      </c>
      <c r="B58" s="60" t="s">
        <v>167</v>
      </c>
      <c r="C58" s="61">
        <v>38</v>
      </c>
      <c r="D58" s="41"/>
      <c r="E58" s="41"/>
    </row>
    <row r="59" spans="1:5" x14ac:dyDescent="0.25">
      <c r="A59" s="57" t="s">
        <v>161</v>
      </c>
      <c r="B59" s="60" t="s">
        <v>168</v>
      </c>
      <c r="C59" s="61">
        <v>38</v>
      </c>
      <c r="D59" s="41"/>
      <c r="E59" s="41"/>
    </row>
    <row r="60" spans="1:5" x14ac:dyDescent="0.25">
      <c r="A60" s="57" t="s">
        <v>161</v>
      </c>
      <c r="B60" s="60" t="s">
        <v>169</v>
      </c>
      <c r="C60" s="61">
        <v>38</v>
      </c>
      <c r="D60" s="41"/>
      <c r="E60" s="41"/>
    </row>
    <row r="61" spans="1:5" x14ac:dyDescent="0.25">
      <c r="A61" s="57" t="s">
        <v>161</v>
      </c>
      <c r="B61" s="60" t="s">
        <v>170</v>
      </c>
      <c r="C61" s="61">
        <v>38</v>
      </c>
      <c r="D61" s="41"/>
      <c r="E61" s="41"/>
    </row>
    <row r="62" spans="1:5" x14ac:dyDescent="0.25">
      <c r="A62" s="57" t="s">
        <v>161</v>
      </c>
      <c r="B62" s="60" t="s">
        <v>171</v>
      </c>
      <c r="C62" s="61">
        <v>38</v>
      </c>
      <c r="D62" s="41"/>
      <c r="E62" s="41"/>
    </row>
    <row r="63" spans="1:5" x14ac:dyDescent="0.25">
      <c r="A63" s="57" t="s">
        <v>161</v>
      </c>
      <c r="B63" s="60" t="s">
        <v>172</v>
      </c>
      <c r="C63" s="61">
        <v>38</v>
      </c>
      <c r="D63" s="41"/>
      <c r="E63" s="41"/>
    </row>
    <row r="64" spans="1:5" x14ac:dyDescent="0.25">
      <c r="A64" s="57" t="s">
        <v>161</v>
      </c>
      <c r="B64" s="60" t="s">
        <v>173</v>
      </c>
      <c r="C64" s="61">
        <v>38</v>
      </c>
      <c r="D64" s="41"/>
      <c r="E64" s="41"/>
    </row>
    <row r="65" spans="1:5" x14ac:dyDescent="0.25">
      <c r="A65" s="57" t="s">
        <v>161</v>
      </c>
      <c r="B65" s="60" t="s">
        <v>174</v>
      </c>
      <c r="C65" s="61">
        <v>38</v>
      </c>
      <c r="D65" s="41"/>
      <c r="E65" s="41"/>
    </row>
    <row r="66" spans="1:5" x14ac:dyDescent="0.25">
      <c r="A66" s="57" t="s">
        <v>161</v>
      </c>
      <c r="B66" s="60" t="s">
        <v>175</v>
      </c>
      <c r="C66" s="61">
        <v>38</v>
      </c>
      <c r="D66" s="41"/>
      <c r="E66" s="41"/>
    </row>
    <row r="67" spans="1:5" x14ac:dyDescent="0.25">
      <c r="A67" s="57" t="s">
        <v>161</v>
      </c>
      <c r="B67" s="60" t="s">
        <v>176</v>
      </c>
      <c r="C67" s="61">
        <v>38</v>
      </c>
      <c r="D67" s="41"/>
      <c r="E67" s="41"/>
    </row>
    <row r="68" spans="1:5" x14ac:dyDescent="0.25">
      <c r="A68" s="57" t="s">
        <v>161</v>
      </c>
      <c r="B68" s="60" t="s">
        <v>177</v>
      </c>
      <c r="C68" s="61">
        <v>38</v>
      </c>
      <c r="D68" s="41"/>
      <c r="E68" s="41"/>
    </row>
    <row r="69" spans="1:5" x14ac:dyDescent="0.25">
      <c r="A69" s="57" t="s">
        <v>161</v>
      </c>
      <c r="B69" s="60" t="s">
        <v>178</v>
      </c>
      <c r="C69" s="61">
        <v>38</v>
      </c>
      <c r="D69" s="41"/>
      <c r="E69" s="41"/>
    </row>
    <row r="70" spans="1:5" x14ac:dyDescent="0.25">
      <c r="A70" s="56" t="s">
        <v>179</v>
      </c>
      <c r="B70" s="60" t="s">
        <v>180</v>
      </c>
      <c r="C70" s="61">
        <v>76</v>
      </c>
      <c r="D70" s="41"/>
      <c r="E70" s="41"/>
    </row>
    <row r="71" spans="1:5" x14ac:dyDescent="0.25">
      <c r="A71" s="57" t="s">
        <v>161</v>
      </c>
      <c r="B71" s="60" t="s">
        <v>181</v>
      </c>
      <c r="C71" s="61">
        <v>38</v>
      </c>
      <c r="D71" s="41"/>
      <c r="E71" s="41"/>
    </row>
    <row r="72" spans="1:5" x14ac:dyDescent="0.25">
      <c r="A72" s="57" t="s">
        <v>182</v>
      </c>
      <c r="B72" s="60" t="s">
        <v>183</v>
      </c>
      <c r="C72" s="61">
        <v>76</v>
      </c>
      <c r="D72" s="41"/>
      <c r="E72" s="41"/>
    </row>
    <row r="73" spans="1:5" x14ac:dyDescent="0.25">
      <c r="A73" s="57" t="s">
        <v>161</v>
      </c>
      <c r="B73" s="60" t="s">
        <v>184</v>
      </c>
      <c r="C73" s="61">
        <v>38</v>
      </c>
      <c r="D73" s="41"/>
      <c r="E73" s="41"/>
    </row>
    <row r="74" spans="1:5" x14ac:dyDescent="0.25">
      <c r="A74" s="57" t="s">
        <v>161</v>
      </c>
      <c r="B74" s="60" t="s">
        <v>185</v>
      </c>
      <c r="C74" s="61">
        <v>38</v>
      </c>
      <c r="D74" s="41"/>
      <c r="E74" s="41"/>
    </row>
    <row r="75" spans="1:5" x14ac:dyDescent="0.25">
      <c r="A75" s="57" t="s">
        <v>161</v>
      </c>
      <c r="B75" s="60" t="s">
        <v>186</v>
      </c>
      <c r="C75" s="61">
        <v>38</v>
      </c>
      <c r="D75" s="41"/>
      <c r="E75" s="41"/>
    </row>
    <row r="76" spans="1:5" x14ac:dyDescent="0.25">
      <c r="A76" s="57" t="s">
        <v>161</v>
      </c>
      <c r="B76" s="60" t="s">
        <v>187</v>
      </c>
      <c r="C76" s="61">
        <v>38</v>
      </c>
      <c r="D76" s="41"/>
      <c r="E76" s="41"/>
    </row>
    <row r="77" spans="1:5" x14ac:dyDescent="0.25">
      <c r="A77" s="56" t="s">
        <v>179</v>
      </c>
      <c r="B77" s="60" t="s">
        <v>188</v>
      </c>
      <c r="C77" s="61">
        <v>76</v>
      </c>
      <c r="D77" s="41"/>
      <c r="E77" s="41"/>
    </row>
    <row r="78" spans="1:5" x14ac:dyDescent="0.25">
      <c r="A78" s="57" t="s">
        <v>161</v>
      </c>
      <c r="B78" s="60" t="s">
        <v>189</v>
      </c>
      <c r="C78" s="61">
        <v>38</v>
      </c>
      <c r="D78" s="41"/>
      <c r="E78" s="41"/>
    </row>
    <row r="79" spans="1:5" x14ac:dyDescent="0.25">
      <c r="A79" s="57" t="s">
        <v>161</v>
      </c>
      <c r="B79" s="60" t="s">
        <v>190</v>
      </c>
      <c r="C79" s="61">
        <v>38</v>
      </c>
      <c r="D79" s="41"/>
      <c r="E79" s="41"/>
    </row>
    <row r="80" spans="1:5" x14ac:dyDescent="0.25">
      <c r="A80" s="57" t="s">
        <v>161</v>
      </c>
      <c r="B80" s="60" t="s">
        <v>191</v>
      </c>
      <c r="C80" s="61">
        <v>38</v>
      </c>
      <c r="D80" s="41"/>
      <c r="E80" s="41"/>
    </row>
    <row r="81" spans="1:5" x14ac:dyDescent="0.25">
      <c r="A81" s="57" t="s">
        <v>161</v>
      </c>
      <c r="B81" s="60" t="s">
        <v>192</v>
      </c>
      <c r="C81" s="61">
        <v>38</v>
      </c>
      <c r="D81" s="41"/>
      <c r="E81" s="41"/>
    </row>
    <row r="82" spans="1:5" x14ac:dyDescent="0.25">
      <c r="A82" s="57" t="s">
        <v>161</v>
      </c>
      <c r="B82" s="60" t="s">
        <v>193</v>
      </c>
      <c r="C82" s="61">
        <v>38</v>
      </c>
      <c r="D82" s="41"/>
      <c r="E82" s="41"/>
    </row>
    <row r="83" spans="1:5" x14ac:dyDescent="0.25">
      <c r="A83" s="57" t="s">
        <v>161</v>
      </c>
      <c r="B83" s="60" t="s">
        <v>194</v>
      </c>
      <c r="C83" s="61">
        <v>38</v>
      </c>
      <c r="D83" s="41"/>
      <c r="E83" s="41"/>
    </row>
    <row r="84" spans="1:5" x14ac:dyDescent="0.25">
      <c r="A84" s="57" t="s">
        <v>161</v>
      </c>
      <c r="B84" s="60" t="s">
        <v>195</v>
      </c>
      <c r="C84" s="61">
        <v>38</v>
      </c>
      <c r="D84" s="41"/>
      <c r="E84" s="41"/>
    </row>
    <row r="85" spans="1:5" x14ac:dyDescent="0.25">
      <c r="A85" s="57" t="s">
        <v>161</v>
      </c>
      <c r="B85" s="62" t="s">
        <v>196</v>
      </c>
      <c r="C85" s="63">
        <v>38</v>
      </c>
      <c r="D85" s="64"/>
      <c r="E85" s="64"/>
    </row>
    <row r="86" spans="1:5" x14ac:dyDescent="0.25">
      <c r="B86" s="70" t="s">
        <v>47</v>
      </c>
      <c r="C86" s="65"/>
      <c r="D86" s="5"/>
      <c r="E86" s="5"/>
    </row>
    <row r="87" spans="1:5" x14ac:dyDescent="0.25">
      <c r="B87" s="70" t="s">
        <v>215</v>
      </c>
      <c r="C87" s="65">
        <v>14</v>
      </c>
      <c r="D87" s="5"/>
      <c r="E87" s="5"/>
    </row>
    <row r="88" spans="1:5" x14ac:dyDescent="0.25">
      <c r="B88" s="66" t="s">
        <v>198</v>
      </c>
      <c r="C88" s="67">
        <v>14</v>
      </c>
      <c r="D88" s="5"/>
      <c r="E88" s="5"/>
    </row>
    <row r="89" spans="1:5" x14ac:dyDescent="0.25">
      <c r="B89" s="66" t="s">
        <v>199</v>
      </c>
      <c r="C89" s="67">
        <v>14</v>
      </c>
      <c r="D89" s="5"/>
      <c r="E89" s="5"/>
    </row>
    <row r="90" spans="1:5" x14ac:dyDescent="0.25">
      <c r="B90" s="66" t="s">
        <v>200</v>
      </c>
      <c r="C90" s="67">
        <v>14</v>
      </c>
      <c r="D90" s="5"/>
      <c r="E90" s="5"/>
    </row>
    <row r="91" spans="1:5" x14ac:dyDescent="0.25">
      <c r="B91" s="66" t="s">
        <v>201</v>
      </c>
      <c r="C91" s="67">
        <v>14</v>
      </c>
      <c r="D91" s="5"/>
      <c r="E91" s="5"/>
    </row>
    <row r="92" spans="1:5" x14ac:dyDescent="0.25">
      <c r="B92" s="66" t="s">
        <v>202</v>
      </c>
      <c r="C92" s="67">
        <v>14</v>
      </c>
      <c r="D92" s="5"/>
      <c r="E92" s="5"/>
    </row>
    <row r="93" spans="1:5" x14ac:dyDescent="0.25">
      <c r="B93" s="66" t="s">
        <v>203</v>
      </c>
      <c r="C93" s="67">
        <v>14</v>
      </c>
      <c r="D93" s="5"/>
      <c r="E93" s="5"/>
    </row>
    <row r="94" spans="1:5" x14ac:dyDescent="0.25">
      <c r="B94" s="66" t="s">
        <v>204</v>
      </c>
      <c r="C94" s="67">
        <v>14</v>
      </c>
      <c r="D94" s="5"/>
      <c r="E94" s="5"/>
    </row>
    <row r="95" spans="1:5" x14ac:dyDescent="0.25">
      <c r="B95" s="66" t="s">
        <v>205</v>
      </c>
      <c r="C95" s="68">
        <f>3*14</f>
        <v>42</v>
      </c>
      <c r="D95" s="5"/>
      <c r="E95" s="5"/>
    </row>
    <row r="96" spans="1:5" x14ac:dyDescent="0.25">
      <c r="B96" s="66" t="s">
        <v>206</v>
      </c>
      <c r="C96" s="67">
        <v>14</v>
      </c>
      <c r="D96" s="5"/>
      <c r="E96" s="5"/>
    </row>
    <row r="97" spans="2:5" x14ac:dyDescent="0.25">
      <c r="B97" s="66" t="s">
        <v>207</v>
      </c>
      <c r="C97" s="67">
        <v>14</v>
      </c>
      <c r="D97" s="5"/>
      <c r="E97" s="5"/>
    </row>
    <row r="98" spans="2:5" x14ac:dyDescent="0.25">
      <c r="B98" s="66" t="s">
        <v>208</v>
      </c>
      <c r="C98" s="65">
        <v>28</v>
      </c>
      <c r="D98" s="5"/>
      <c r="E98" s="5"/>
    </row>
    <row r="99" spans="2:5" x14ac:dyDescent="0.25">
      <c r="B99" s="66" t="s">
        <v>209</v>
      </c>
      <c r="C99" s="67">
        <v>14</v>
      </c>
      <c r="D99" s="5"/>
      <c r="E99" s="5"/>
    </row>
    <row r="100" spans="2:5" x14ac:dyDescent="0.25">
      <c r="B100" s="66" t="s">
        <v>210</v>
      </c>
      <c r="C100" s="67">
        <v>14</v>
      </c>
      <c r="D100" s="5"/>
      <c r="E100" s="5"/>
    </row>
    <row r="101" spans="2:5" x14ac:dyDescent="0.25">
      <c r="B101" s="66" t="s">
        <v>211</v>
      </c>
      <c r="C101" s="67">
        <v>14</v>
      </c>
      <c r="D101" s="5"/>
      <c r="E101" s="5"/>
    </row>
    <row r="102" spans="2:5" x14ac:dyDescent="0.25">
      <c r="B102" s="66" t="s">
        <v>212</v>
      </c>
      <c r="C102" s="67">
        <v>14</v>
      </c>
      <c r="D102" s="5"/>
      <c r="E102" s="5"/>
    </row>
    <row r="103" spans="2:5" x14ac:dyDescent="0.25">
      <c r="B103" s="66" t="s">
        <v>213</v>
      </c>
      <c r="C103" s="67">
        <v>14</v>
      </c>
      <c r="D103" s="5"/>
      <c r="E103" s="5"/>
    </row>
    <row r="104" spans="2:5" x14ac:dyDescent="0.25">
      <c r="B104" s="71" t="s">
        <v>214</v>
      </c>
      <c r="C104" s="72">
        <v>14</v>
      </c>
      <c r="D104" s="14"/>
      <c r="E104" s="14"/>
    </row>
    <row r="105" spans="2:5" x14ac:dyDescent="0.25">
      <c r="B105" s="70" t="s">
        <v>234</v>
      </c>
      <c r="C105" s="65"/>
      <c r="D105" s="5"/>
      <c r="E105" s="5"/>
    </row>
    <row r="106" spans="2:5" x14ac:dyDescent="0.25">
      <c r="B106" s="70" t="s">
        <v>215</v>
      </c>
      <c r="C106" s="65">
        <v>26</v>
      </c>
      <c r="D106" s="5"/>
      <c r="E106" s="5"/>
    </row>
    <row r="107" spans="2:5" x14ac:dyDescent="0.25">
      <c r="B107" s="66" t="s">
        <v>216</v>
      </c>
      <c r="C107" s="65">
        <v>26</v>
      </c>
      <c r="D107" s="5"/>
      <c r="E107" s="5"/>
    </row>
    <row r="108" spans="2:5" x14ac:dyDescent="0.25">
      <c r="B108" s="66" t="s">
        <v>217</v>
      </c>
      <c r="C108" s="65">
        <v>26</v>
      </c>
      <c r="D108" s="5"/>
      <c r="E108" s="5"/>
    </row>
    <row r="109" spans="2:5" x14ac:dyDescent="0.25">
      <c r="B109" s="66" t="s">
        <v>198</v>
      </c>
      <c r="C109" s="65">
        <v>26</v>
      </c>
      <c r="D109" s="5"/>
      <c r="E109" s="5"/>
    </row>
    <row r="110" spans="2:5" x14ac:dyDescent="0.25">
      <c r="B110" s="66" t="s">
        <v>216</v>
      </c>
      <c r="C110" s="65">
        <v>26</v>
      </c>
      <c r="D110" s="5"/>
      <c r="E110" s="5"/>
    </row>
    <row r="111" spans="2:5" x14ac:dyDescent="0.25">
      <c r="B111" s="66" t="s">
        <v>217</v>
      </c>
      <c r="C111" s="65">
        <v>26</v>
      </c>
      <c r="D111" s="5"/>
      <c r="E111" s="5"/>
    </row>
    <row r="112" spans="2:5" x14ac:dyDescent="0.25">
      <c r="B112" s="66" t="s">
        <v>198</v>
      </c>
      <c r="C112" s="65">
        <v>26</v>
      </c>
      <c r="D112" s="5"/>
      <c r="E112" s="5"/>
    </row>
    <row r="113" spans="2:5" x14ac:dyDescent="0.25">
      <c r="B113" s="66" t="s">
        <v>218</v>
      </c>
      <c r="C113" s="65">
        <v>26</v>
      </c>
      <c r="D113" s="5"/>
      <c r="E113" s="5"/>
    </row>
    <row r="114" spans="2:5" x14ac:dyDescent="0.25">
      <c r="B114" s="66" t="s">
        <v>219</v>
      </c>
      <c r="C114" s="65">
        <v>26</v>
      </c>
      <c r="D114" s="5"/>
      <c r="E114" s="5"/>
    </row>
    <row r="115" spans="2:5" x14ac:dyDescent="0.25">
      <c r="B115" s="66" t="s">
        <v>204</v>
      </c>
      <c r="C115" s="65">
        <v>26</v>
      </c>
      <c r="D115" s="5"/>
      <c r="E115" s="5"/>
    </row>
    <row r="116" spans="2:5" x14ac:dyDescent="0.25">
      <c r="B116" s="66" t="s">
        <v>220</v>
      </c>
      <c r="C116" s="65">
        <v>26</v>
      </c>
      <c r="D116" s="5"/>
      <c r="E116" s="5"/>
    </row>
    <row r="117" spans="2:5" x14ac:dyDescent="0.25">
      <c r="B117" s="66" t="s">
        <v>203</v>
      </c>
      <c r="C117" s="65">
        <v>26</v>
      </c>
      <c r="D117" s="5"/>
      <c r="E117" s="5"/>
    </row>
    <row r="118" spans="2:5" x14ac:dyDescent="0.25">
      <c r="B118" s="66" t="s">
        <v>221</v>
      </c>
      <c r="C118" s="65">
        <v>26</v>
      </c>
      <c r="D118" s="5"/>
      <c r="E118" s="5"/>
    </row>
    <row r="119" spans="2:5" x14ac:dyDescent="0.25">
      <c r="B119" s="66" t="s">
        <v>222</v>
      </c>
      <c r="C119" s="65">
        <v>26</v>
      </c>
      <c r="D119" s="5"/>
      <c r="E119" s="5"/>
    </row>
    <row r="120" spans="2:5" x14ac:dyDescent="0.25">
      <c r="B120" s="66" t="s">
        <v>223</v>
      </c>
      <c r="C120" s="65">
        <f>3*26</f>
        <v>78</v>
      </c>
      <c r="D120" s="5"/>
      <c r="E120" s="5"/>
    </row>
    <row r="121" spans="2:5" x14ac:dyDescent="0.25">
      <c r="B121" s="66" t="s">
        <v>224</v>
      </c>
      <c r="C121" s="65">
        <f>4*26</f>
        <v>104</v>
      </c>
      <c r="D121" s="5"/>
      <c r="E121" s="5"/>
    </row>
    <row r="122" spans="2:5" x14ac:dyDescent="0.25">
      <c r="B122" s="66" t="s">
        <v>225</v>
      </c>
      <c r="C122" s="65">
        <v>26</v>
      </c>
      <c r="D122" s="5"/>
      <c r="E122" s="5"/>
    </row>
    <row r="123" spans="2:5" x14ac:dyDescent="0.25">
      <c r="B123" s="66" t="s">
        <v>226</v>
      </c>
      <c r="C123" s="65">
        <v>26</v>
      </c>
      <c r="D123" s="5"/>
      <c r="E123" s="5"/>
    </row>
    <row r="124" spans="2:5" x14ac:dyDescent="0.25">
      <c r="B124" s="66" t="s">
        <v>227</v>
      </c>
      <c r="C124" s="65">
        <v>26</v>
      </c>
      <c r="D124" s="5"/>
      <c r="E124" s="5"/>
    </row>
    <row r="125" spans="2:5" x14ac:dyDescent="0.25">
      <c r="B125" s="66" t="s">
        <v>228</v>
      </c>
      <c r="C125" s="65">
        <v>26</v>
      </c>
      <c r="D125" s="5"/>
      <c r="E125" s="5"/>
    </row>
    <row r="126" spans="2:5" x14ac:dyDescent="0.25">
      <c r="B126" s="66" t="s">
        <v>229</v>
      </c>
      <c r="C126" s="65">
        <v>26</v>
      </c>
      <c r="D126" s="5"/>
      <c r="E126" s="5"/>
    </row>
    <row r="127" spans="2:5" x14ac:dyDescent="0.25">
      <c r="B127" s="66" t="s">
        <v>230</v>
      </c>
      <c r="C127" s="65">
        <v>26</v>
      </c>
      <c r="D127" s="5"/>
      <c r="E127" s="5"/>
    </row>
    <row r="128" spans="2:5" x14ac:dyDescent="0.25">
      <c r="B128" s="66" t="s">
        <v>231</v>
      </c>
      <c r="C128" s="65">
        <v>26</v>
      </c>
      <c r="D128" s="5"/>
      <c r="E128" s="5"/>
    </row>
    <row r="129" spans="2:5" x14ac:dyDescent="0.25">
      <c r="B129" s="66" t="s">
        <v>232</v>
      </c>
      <c r="C129" s="65">
        <v>26</v>
      </c>
      <c r="D129" s="5"/>
      <c r="E129" s="5"/>
    </row>
    <row r="130" spans="2:5" x14ac:dyDescent="0.25">
      <c r="B130" s="66" t="s">
        <v>233</v>
      </c>
      <c r="C130" s="65">
        <v>26</v>
      </c>
      <c r="D130" s="5"/>
      <c r="E130" s="5"/>
    </row>
    <row r="140" spans="2:5" x14ac:dyDescent="0.25">
      <c r="B140" s="69"/>
    </row>
  </sheetData>
  <pageMargins left="0.7" right="0.7" top="0.75" bottom="0.75" header="0.3" footer="0.3"/>
  <pageSetup paperSize="9" scale="4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Récapitulatif 1er equipement</vt:lpstr>
      <vt:lpstr> 1er equipement malettes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inter1</dc:creator>
  <cp:lastModifiedBy>int</cp:lastModifiedBy>
  <cp:lastPrinted>2025-06-02T13:34:50Z</cp:lastPrinted>
  <dcterms:created xsi:type="dcterms:W3CDTF">2025-05-07T10:27:59Z</dcterms:created>
  <dcterms:modified xsi:type="dcterms:W3CDTF">2025-06-23T15:27:14Z</dcterms:modified>
</cp:coreProperties>
</file>