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AB579225-D61A-4C23-9B1C-E17E4488C271}" xr6:coauthVersionLast="36" xr6:coauthVersionMax="45" xr10:uidLastSave="{00000000-0000-0000-0000-000000000000}"/>
  <bookViews>
    <workbookView xWindow="0" yWindow="0" windowWidth="16800" windowHeight="7650" xr2:uid="{00000000-000D-0000-FFFF-FFFF00000000}"/>
  </bookViews>
  <sheets>
    <sheet name="BPU" sheetId="1" r:id="rId1"/>
    <sheet name="DQE" sheetId="2" r:id="rId2"/>
  </sheets>
  <calcPr calcId="191029"/>
</workbook>
</file>

<file path=xl/calcChain.xml><?xml version="1.0" encoding="utf-8"?>
<calcChain xmlns="http://schemas.openxmlformats.org/spreadsheetml/2006/main">
  <c r="L23" i="2" l="1"/>
  <c r="L24" i="2"/>
  <c r="L25" i="2"/>
  <c r="L22" i="2"/>
  <c r="K18" i="2"/>
  <c r="K19" i="2"/>
  <c r="K20" i="2"/>
  <c r="K21" i="2"/>
  <c r="K17" i="2"/>
  <c r="J18" i="2"/>
  <c r="J19" i="2"/>
  <c r="J20" i="2"/>
  <c r="J21" i="2"/>
  <c r="J17" i="2"/>
  <c r="M23" i="2" l="1"/>
  <c r="M24" i="2"/>
  <c r="M25" i="2"/>
  <c r="M22" i="2"/>
  <c r="M20" i="2"/>
  <c r="F38" i="1"/>
  <c r="M18" i="2" l="1"/>
  <c r="M17" i="2"/>
  <c r="M21" i="2"/>
  <c r="M19" i="2"/>
  <c r="G23" i="2" l="1"/>
  <c r="H23" i="2" s="1"/>
  <c r="G24" i="2"/>
  <c r="H24" i="2" s="1"/>
  <c r="G25" i="2"/>
  <c r="H25" i="2" s="1"/>
  <c r="G22" i="2"/>
  <c r="H22" i="2" s="1"/>
  <c r="F18" i="2"/>
  <c r="F19" i="2"/>
  <c r="F20" i="2"/>
  <c r="F21" i="2"/>
  <c r="F17" i="2"/>
  <c r="E18" i="2"/>
  <c r="E19" i="2"/>
  <c r="E20" i="2"/>
  <c r="E21" i="2"/>
  <c r="E17" i="2"/>
  <c r="H18" i="2" l="1"/>
  <c r="H17" i="2"/>
  <c r="H21" i="2"/>
  <c r="H20" i="2"/>
  <c r="H19" i="2"/>
  <c r="C31" i="1"/>
  <c r="I19" i="2" l="1"/>
  <c r="I20" i="2"/>
  <c r="I21" i="2"/>
  <c r="I22" i="2"/>
  <c r="I24" i="2"/>
  <c r="I25" i="2"/>
  <c r="I18" i="2"/>
  <c r="I23" i="2"/>
  <c r="I17" i="2"/>
  <c r="C11" i="2" s="1"/>
  <c r="C12" i="2" l="1"/>
</calcChain>
</file>

<file path=xl/sharedStrings.xml><?xml version="1.0" encoding="utf-8"?>
<sst xmlns="http://schemas.openxmlformats.org/spreadsheetml/2006/main" count="74" uniqueCount="44">
  <si>
    <t>Période Horo.</t>
  </si>
  <si>
    <t>HPH</t>
  </si>
  <si>
    <t>HCH</t>
  </si>
  <si>
    <t>HPE</t>
  </si>
  <si>
    <t>HCE</t>
  </si>
  <si>
    <t>Acte d'Engagement - Annexe</t>
  </si>
  <si>
    <t>Achat d'électricité pour les besoins du Lycée Douanier Rousseau - 53</t>
  </si>
  <si>
    <t>Bordereau des Prix Unitaires</t>
  </si>
  <si>
    <t>PU € HT / MWh</t>
  </si>
  <si>
    <t>HCB</t>
  </si>
  <si>
    <t>HPB</t>
  </si>
  <si>
    <t>CEE</t>
  </si>
  <si>
    <t>Prix CEE Classique</t>
  </si>
  <si>
    <t xml:space="preserve"> en €/MWh CUMAC</t>
  </si>
  <si>
    <t>Prix CEE Précarité</t>
  </si>
  <si>
    <t>CCEE (Coût CEE)</t>
  </si>
  <si>
    <t>en €/MWh</t>
  </si>
  <si>
    <t>Avec CCEE = 0,416x(PCEE Classique+0,412xPCEE précarité)</t>
  </si>
  <si>
    <r>
      <t xml:space="preserve">PRIX UNITAIRES DE LA FOURNITURE D'ELECTRICITE 
</t>
    </r>
    <r>
      <rPr>
        <sz val="10"/>
        <color theme="1"/>
        <rFont val="Arial"/>
        <family val="2"/>
      </rPr>
      <t>Les prix à saisir doivent respecter les conditions de l'article 8 du CCP.
Ces prix sont fermes et non actualisables pour toute la durée du marché.
Le candidat doit compléter toutes les cases de couleur violette et seulement celles-ci.
Les prix sont Hors toutes Taxes. Ils comprennent toutes les composantes liées à la fourniture, et sont hors TURPE et hors frais de sous-tirage RTE. Ils comprennent également les coûts liés aux obligations de capacité du fournisseur.
Les segments C2, C3, C4, C5 ne peuvent donner droit à une part fixe fournisseur, la totalité du prix de la fourniture étant intégrée dans le prix du MWh.</t>
    </r>
  </si>
  <si>
    <t>Profil C4 : 30000920384288</t>
  </si>
  <si>
    <t>Profils C5 : 09250940664039</t>
  </si>
  <si>
    <t>Détail Quantitatif Estimatif</t>
  </si>
  <si>
    <t>TOTAL ANALYSE DQE €HTT</t>
  </si>
  <si>
    <t>Consommations annuelles en MWh</t>
  </si>
  <si>
    <t>Prix de l'énergie - € HT</t>
  </si>
  <si>
    <t>TOTAL
Energie
€ HT</t>
  </si>
  <si>
    <t>TOTAL
CEE
€ HT</t>
  </si>
  <si>
    <t>Pointe</t>
  </si>
  <si>
    <t>Toutes ces données sont non-modifiables.</t>
  </si>
  <si>
    <t>C4 : 30000920384288</t>
  </si>
  <si>
    <t>C5 : 09250940664039</t>
  </si>
  <si>
    <r>
      <t xml:space="preserve">Méthode de calcul de l'offre de prix :
</t>
    </r>
    <r>
      <rPr>
        <sz val="10"/>
        <color theme="1"/>
        <rFont val="Arial"/>
        <family val="2"/>
      </rPr>
      <t xml:space="preserve">- Les données du BPU sont reportées automatiquement dans ce DQE afin de déterminer les montants totaux HT par segment et par tranche.
</t>
    </r>
    <r>
      <rPr>
        <sz val="10"/>
        <color theme="1"/>
        <rFont val="Arial"/>
        <family val="2"/>
      </rPr>
      <t xml:space="preserve">- Le montant total HTT du DQE est analysé selon la méthode détaillée au Règlement de la Consultation. </t>
    </r>
  </si>
  <si>
    <t>CAPACITE</t>
  </si>
  <si>
    <t>Coeficient sécurité 2021</t>
  </si>
  <si>
    <t>Prix de Référence - 2021</t>
  </si>
  <si>
    <t>€HT/kW</t>
  </si>
  <si>
    <t>coef fournisseur de capacité
α en kW/MWh</t>
  </si>
  <si>
    <t>Prix de la capacité - € HT</t>
  </si>
  <si>
    <t>TOTAL
Capacité
€ HT</t>
  </si>
  <si>
    <t>TOTAL DQE - 2023 €HTT</t>
  </si>
  <si>
    <t>Période de fourniture allant du 01/01/2023 au 31/12/2023</t>
  </si>
  <si>
    <t>C2 : 30000920129586</t>
  </si>
  <si>
    <t>Profil C2 : 30000920129586</t>
  </si>
  <si>
    <t>Pour la période du 1er janvier au 31 décembre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</si>
</sst>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;\-#,##0.000\ &quot;€&quot;"/>
    <numFmt numFmtId="166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lightUp">
        <fgColor theme="0" tint="-0.499984740745262"/>
        <bgColor theme="0" tint="-0.14996795556505021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2" applyNumberFormat="0" applyAlignment="0" applyProtection="0"/>
    <xf numFmtId="0" fontId="12" fillId="0" borderId="3" applyNumberFormat="0" applyFill="0" applyAlignment="0" applyProtection="0"/>
    <xf numFmtId="0" fontId="7" fillId="21" borderId="4" applyNumberFormat="0" applyAlignment="0" applyProtection="0"/>
    <xf numFmtId="0" fontId="13" fillId="7" borderId="2" applyNumberFormat="0" applyAlignment="0" applyProtection="0"/>
    <xf numFmtId="0" fontId="7" fillId="0" borderId="0"/>
    <xf numFmtId="0" fontId="7" fillId="0" borderId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25" fillId="14" borderId="5" applyNumberFormat="0" applyProtection="0">
      <alignment horizontal="left" vertical="center" indent="1"/>
    </xf>
    <xf numFmtId="0" fontId="16" fillId="4" borderId="0" applyNumberFormat="0" applyBorder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3" borderId="11" applyNumberFormat="0" applyAlignment="0" applyProtection="0"/>
    <xf numFmtId="44" fontId="26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6" xfId="0" applyBorder="1"/>
    <xf numFmtId="165" fontId="0" fillId="24" borderId="1" xfId="47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165" fontId="0" fillId="30" borderId="1" xfId="47" applyNumberFormat="1" applyFont="1" applyFill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31" borderId="44" xfId="0" applyFont="1" applyFill="1" applyBorder="1" applyAlignment="1">
      <alignment horizontal="center" vertical="center" wrapText="1"/>
    </xf>
    <xf numFmtId="166" fontId="0" fillId="0" borderId="37" xfId="0" applyNumberFormat="1" applyBorder="1" applyAlignment="1">
      <alignment horizontal="center" vertical="center"/>
    </xf>
    <xf numFmtId="166" fontId="0" fillId="33" borderId="27" xfId="0" applyNumberFormat="1" applyFill="1" applyBorder="1" applyAlignment="1">
      <alignment horizontal="center"/>
    </xf>
    <xf numFmtId="166" fontId="0" fillId="33" borderId="1" xfId="0" applyNumberForma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33" borderId="28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31" borderId="43" xfId="0" applyFill="1" applyBorder="1" applyAlignment="1">
      <alignment horizontal="center"/>
    </xf>
    <xf numFmtId="0" fontId="30" fillId="31" borderId="50" xfId="0" applyFont="1" applyFill="1" applyBorder="1" applyAlignment="1">
      <alignment horizontal="center" vertical="center" wrapText="1"/>
    </xf>
    <xf numFmtId="0" fontId="30" fillId="31" borderId="51" xfId="0" applyFont="1" applyFill="1" applyBorder="1" applyAlignment="1">
      <alignment horizontal="center" vertical="center" wrapText="1"/>
    </xf>
    <xf numFmtId="166" fontId="0" fillId="33" borderId="26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1" borderId="52" xfId="0" applyFill="1" applyBorder="1" applyAlignment="1">
      <alignment horizontal="center"/>
    </xf>
    <xf numFmtId="166" fontId="0" fillId="33" borderId="30" xfId="0" applyNumberFormat="1" applyFill="1" applyBorder="1" applyAlignment="1">
      <alignment horizontal="center"/>
    </xf>
    <xf numFmtId="166" fontId="0" fillId="33" borderId="33" xfId="0" applyNumberForma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/>
    </xf>
    <xf numFmtId="166" fontId="0" fillId="33" borderId="39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26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6" fontId="0" fillId="0" borderId="1" xfId="47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27" borderId="37" xfId="0" applyFont="1" applyFill="1" applyBorder="1" applyAlignment="1">
      <alignment horizontal="center" wrapText="1"/>
    </xf>
    <xf numFmtId="0" fontId="1" fillId="28" borderId="37" xfId="0" applyFont="1" applyFill="1" applyBorder="1" applyAlignment="1">
      <alignment horizontal="center" wrapText="1"/>
    </xf>
    <xf numFmtId="0" fontId="0" fillId="24" borderId="52" xfId="47" applyNumberFormat="1" applyFont="1" applyFill="1" applyBorder="1" applyAlignment="1" applyProtection="1">
      <alignment horizontal="center" vertical="center"/>
      <protection locked="0"/>
    </xf>
    <xf numFmtId="0" fontId="0" fillId="24" borderId="43" xfId="47" applyNumberFormat="1" applyFont="1" applyFill="1" applyBorder="1" applyAlignment="1" applyProtection="1">
      <alignment horizontal="center" vertical="center"/>
      <protection locked="0"/>
    </xf>
    <xf numFmtId="166" fontId="0" fillId="0" borderId="37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0" fontId="0" fillId="0" borderId="19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1" fillId="27" borderId="24" xfId="0" applyFont="1" applyFill="1" applyBorder="1" applyAlignment="1">
      <alignment horizontal="center"/>
    </xf>
    <xf numFmtId="0" fontId="1" fillId="27" borderId="25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164" fontId="0" fillId="24" borderId="12" xfId="47" applyNumberFormat="1" applyFont="1" applyFill="1" applyBorder="1" applyAlignment="1" applyProtection="1">
      <alignment horizontal="center" vertical="center"/>
      <protection locked="0"/>
    </xf>
    <xf numFmtId="164" fontId="0" fillId="24" borderId="29" xfId="47" applyNumberFormat="1" applyFont="1" applyFill="1" applyBorder="1" applyAlignment="1" applyProtection="1">
      <alignment horizontal="center" vertical="center"/>
      <protection locked="0"/>
    </xf>
    <xf numFmtId="164" fontId="0" fillId="24" borderId="31" xfId="47" applyNumberFormat="1" applyFont="1" applyFill="1" applyBorder="1" applyAlignment="1" applyProtection="1">
      <alignment horizontal="center" vertical="center"/>
      <protection locked="0"/>
    </xf>
    <xf numFmtId="164" fontId="0" fillId="24" borderId="32" xfId="47" applyNumberFormat="1" applyFont="1" applyFill="1" applyBorder="1" applyAlignment="1" applyProtection="1">
      <alignment horizontal="center" vertical="center"/>
      <protection locked="0"/>
    </xf>
    <xf numFmtId="0" fontId="1" fillId="28" borderId="24" xfId="0" applyFont="1" applyFill="1" applyBorder="1" applyAlignment="1">
      <alignment horizontal="center"/>
    </xf>
    <xf numFmtId="0" fontId="1" fillId="28" borderId="25" xfId="0" applyFont="1" applyFill="1" applyBorder="1" applyAlignment="1">
      <alignment horizontal="center"/>
    </xf>
    <xf numFmtId="0" fontId="1" fillId="28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6" borderId="24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30" fillId="31" borderId="55" xfId="0" applyFont="1" applyFill="1" applyBorder="1" applyAlignment="1">
      <alignment horizontal="center" vertical="center" wrapText="1"/>
    </xf>
    <xf numFmtId="0" fontId="30" fillId="31" borderId="36" xfId="0" applyFont="1" applyFill="1" applyBorder="1" applyAlignment="1">
      <alignment horizontal="center" vertical="center" wrapText="1"/>
    </xf>
    <xf numFmtId="0" fontId="29" fillId="31" borderId="18" xfId="0" applyFont="1" applyFill="1" applyBorder="1" applyAlignment="1">
      <alignment horizontal="center"/>
    </xf>
    <xf numFmtId="0" fontId="29" fillId="31" borderId="19" xfId="0" applyFont="1" applyFill="1" applyBorder="1" applyAlignment="1">
      <alignment horizontal="center"/>
    </xf>
    <xf numFmtId="0" fontId="0" fillId="0" borderId="19" xfId="0" applyBorder="1" applyAlignment="1"/>
    <xf numFmtId="166" fontId="0" fillId="32" borderId="25" xfId="0" applyNumberFormat="1" applyFill="1" applyBorder="1" applyAlignment="1">
      <alignment horizontal="center" vertical="center"/>
    </xf>
    <xf numFmtId="166" fontId="0" fillId="32" borderId="26" xfId="0" applyNumberForma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left" vertical="top" wrapText="1"/>
    </xf>
    <xf numFmtId="0" fontId="2" fillId="25" borderId="22" xfId="0" applyFont="1" applyFill="1" applyBorder="1" applyAlignment="1">
      <alignment horizontal="left" vertical="top" wrapText="1"/>
    </xf>
    <xf numFmtId="0" fontId="2" fillId="25" borderId="23" xfId="0" applyFont="1" applyFill="1" applyBorder="1" applyAlignment="1">
      <alignment horizontal="left" vertical="top" wrapText="1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18" xfId="0" applyFont="1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left" vertical="top" wrapText="1"/>
    </xf>
    <xf numFmtId="0" fontId="2" fillId="25" borderId="2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0" fontId="1" fillId="31" borderId="53" xfId="0" applyFont="1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30" fillId="31" borderId="42" xfId="0" applyFont="1" applyFill="1" applyBorder="1" applyAlignment="1">
      <alignment horizontal="center" vertical="center" wrapText="1"/>
    </xf>
    <xf numFmtId="0" fontId="30" fillId="31" borderId="54" xfId="0" applyFont="1" applyFill="1" applyBorder="1" applyAlignment="1">
      <alignment horizontal="center" vertical="center" wrapText="1"/>
    </xf>
    <xf numFmtId="166" fontId="1" fillId="32" borderId="35" xfId="0" applyNumberFormat="1" applyFont="1" applyFill="1" applyBorder="1" applyAlignment="1">
      <alignment horizontal="center" vertical="center"/>
    </xf>
    <xf numFmtId="166" fontId="1" fillId="32" borderId="36" xfId="0" applyNumberFormat="1" applyFont="1" applyFill="1" applyBorder="1" applyAlignment="1">
      <alignment horizontal="center" vertical="center"/>
    </xf>
  </cellXfs>
  <cellStyles count="48">
    <cellStyle name="20 % - Accent1 2" xfId="2" xr:uid="{00000000-0005-0000-0000-000000000000}"/>
    <cellStyle name="20 % - Accent2 2" xfId="3" xr:uid="{00000000-0005-0000-0000-000001000000}"/>
    <cellStyle name="20 % - Accent3 2" xfId="4" xr:uid="{00000000-0005-0000-0000-000002000000}"/>
    <cellStyle name="20 % - Accent4 2" xfId="5" xr:uid="{00000000-0005-0000-0000-000003000000}"/>
    <cellStyle name="20 % - Accent5 2" xfId="6" xr:uid="{00000000-0005-0000-0000-000004000000}"/>
    <cellStyle name="20 % - Accent6 2" xfId="7" xr:uid="{00000000-0005-0000-0000-000005000000}"/>
    <cellStyle name="40 % - Accent1 2" xfId="8" xr:uid="{00000000-0005-0000-0000-000006000000}"/>
    <cellStyle name="40 % - Accent2 2" xfId="9" xr:uid="{00000000-0005-0000-0000-000007000000}"/>
    <cellStyle name="40 % - Accent3 2" xfId="10" xr:uid="{00000000-0005-0000-0000-000008000000}"/>
    <cellStyle name="40 % - Accent4 2" xfId="11" xr:uid="{00000000-0005-0000-0000-000009000000}"/>
    <cellStyle name="40 % - Accent5 2" xfId="12" xr:uid="{00000000-0005-0000-0000-00000A000000}"/>
    <cellStyle name="40 % - Accent6 2" xfId="13" xr:uid="{00000000-0005-0000-0000-00000B000000}"/>
    <cellStyle name="60 % - Accent1 2" xfId="14" xr:uid="{00000000-0005-0000-0000-00000C000000}"/>
    <cellStyle name="60 % - Accent2 2" xfId="15" xr:uid="{00000000-0005-0000-0000-00000D000000}"/>
    <cellStyle name="60 % - Accent3 2" xfId="16" xr:uid="{00000000-0005-0000-0000-00000E000000}"/>
    <cellStyle name="60 % - Accent4 2" xfId="17" xr:uid="{00000000-0005-0000-0000-00000F000000}"/>
    <cellStyle name="60 % - Accent5 2" xfId="18" xr:uid="{00000000-0005-0000-0000-000010000000}"/>
    <cellStyle name="60 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Avertissement 2" xfId="26" xr:uid="{00000000-0005-0000-0000-000018000000}"/>
    <cellStyle name="Calcul 2" xfId="27" xr:uid="{00000000-0005-0000-0000-000019000000}"/>
    <cellStyle name="Cellule liée 2" xfId="28" xr:uid="{00000000-0005-0000-0000-00001A000000}"/>
    <cellStyle name="Commentaire 2" xfId="29" xr:uid="{00000000-0005-0000-0000-00001B000000}"/>
    <cellStyle name="Entrée 2" xfId="30" xr:uid="{00000000-0005-0000-0000-00001C000000}"/>
    <cellStyle name="Excel Built-in Normal 2" xfId="31" xr:uid="{00000000-0005-0000-0000-00001D000000}"/>
    <cellStyle name="Excel Built-in Normal 2 1" xfId="32" xr:uid="{00000000-0005-0000-0000-00001E000000}"/>
    <cellStyle name="Insatisfaisant 2" xfId="33" xr:uid="{00000000-0005-0000-0000-00001F000000}"/>
    <cellStyle name="Monétaire" xfId="47" builtinId="4"/>
    <cellStyle name="Neutre 2" xfId="34" xr:uid="{00000000-0005-0000-0000-000021000000}"/>
    <cellStyle name="Normal" xfId="0" builtinId="0"/>
    <cellStyle name="Normal 2" xfId="35" xr:uid="{00000000-0005-0000-0000-000023000000}"/>
    <cellStyle name="Normal 3" xfId="1" xr:uid="{00000000-0005-0000-0000-000024000000}"/>
    <cellStyle name="SAPBEXstdItem" xfId="36" xr:uid="{00000000-0005-0000-0000-000025000000}"/>
    <cellStyle name="Satisfaisant 2" xfId="37" xr:uid="{00000000-0005-0000-0000-000026000000}"/>
    <cellStyle name="Sortie 2" xfId="38" xr:uid="{00000000-0005-0000-0000-000027000000}"/>
    <cellStyle name="Texte explicatif 2" xfId="39" xr:uid="{00000000-0005-0000-0000-000028000000}"/>
    <cellStyle name="Titre 1" xfId="40" xr:uid="{00000000-0005-0000-0000-000029000000}"/>
    <cellStyle name="Titre 1 2" xfId="41" xr:uid="{00000000-0005-0000-0000-00002A000000}"/>
    <cellStyle name="Titre 2 2" xfId="42" xr:uid="{00000000-0005-0000-0000-00002B000000}"/>
    <cellStyle name="Titre 3 2" xfId="43" xr:uid="{00000000-0005-0000-0000-00002C000000}"/>
    <cellStyle name="Titre 4 2" xfId="44" xr:uid="{00000000-0005-0000-0000-00002D000000}"/>
    <cellStyle name="Total 2" xfId="45" xr:uid="{00000000-0005-0000-0000-00002E000000}"/>
    <cellStyle name="Vérification 2" xfId="46" xr:uid="{00000000-0005-0000-0000-00002F000000}"/>
  </cellStyles>
  <dxfs count="0"/>
  <tableStyles count="0" defaultTableStyle="TableStyleMedium2" defaultPivotStyle="PivotStyleMedium9"/>
  <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abSelected="1" workbookViewId="0">
      <selection activeCell="M9" sqref="M9"/>
    </sheetView>
  </sheetViews>
  <sheetFormatPr baseColWidth="10" defaultColWidth="9.1796875" defaultRowHeight="14.5" x14ac:dyDescent="0.35"/>
  <cols>
    <col min="1" max="3" width="9.1796875" customWidth="1"/>
    <col min="4" max="4" width="18.453125" customWidth="1"/>
    <col min="5" max="8" width="9.1796875" customWidth="1"/>
    <col min="9" max="9" width="14.81640625" customWidth="1"/>
  </cols>
  <sheetData>
    <row r="2" spans="1:11" ht="43.5" customHeight="1" x14ac:dyDescent="0.45">
      <c r="A2" s="78" t="s">
        <v>6</v>
      </c>
      <c r="B2" s="78"/>
      <c r="C2" s="78"/>
      <c r="D2" s="78"/>
      <c r="E2" s="78"/>
      <c r="F2" s="78"/>
      <c r="G2" s="78"/>
      <c r="H2" s="78"/>
      <c r="I2" s="78"/>
    </row>
    <row r="3" spans="1:11" x14ac:dyDescent="0.35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11" ht="15" customHeight="1" x14ac:dyDescent="0.35"/>
    <row r="5" spans="1:11" ht="23.25" customHeight="1" x14ac:dyDescent="0.5">
      <c r="A5" s="77" t="s">
        <v>5</v>
      </c>
      <c r="B5" s="77"/>
      <c r="C5" s="77"/>
      <c r="D5" s="77"/>
      <c r="E5" s="77"/>
      <c r="F5" s="77"/>
      <c r="G5" s="77"/>
      <c r="H5" s="77"/>
      <c r="I5" s="77"/>
    </row>
    <row r="6" spans="1:11" ht="15" customHeight="1" x14ac:dyDescent="0.35"/>
    <row r="7" spans="1:11" ht="15" customHeight="1" x14ac:dyDescent="0.5">
      <c r="A7" s="76" t="s">
        <v>7</v>
      </c>
      <c r="B7" s="76"/>
      <c r="C7" s="76"/>
      <c r="D7" s="76"/>
      <c r="E7" s="76"/>
      <c r="F7" s="76"/>
      <c r="G7" s="76"/>
      <c r="H7" s="76"/>
      <c r="I7" s="76"/>
    </row>
    <row r="8" spans="1:11" ht="15" customHeight="1" thickBot="1" x14ac:dyDescent="0.4"/>
    <row r="9" spans="1:11" ht="133.5" customHeight="1" thickBot="1" x14ac:dyDescent="0.4">
      <c r="A9" s="79" t="s">
        <v>18</v>
      </c>
      <c r="B9" s="80"/>
      <c r="C9" s="80"/>
      <c r="D9" s="80"/>
      <c r="E9" s="80"/>
      <c r="F9" s="80"/>
      <c r="G9" s="80"/>
      <c r="H9" s="80"/>
      <c r="I9" s="81"/>
      <c r="J9" s="1"/>
      <c r="K9" s="1"/>
    </row>
    <row r="10" spans="1:11" s="4" customFormat="1" ht="15" thickBot="1" x14ac:dyDescent="0.4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1" ht="43.5" x14ac:dyDescent="0.35">
      <c r="A11" s="94" t="s">
        <v>42</v>
      </c>
      <c r="B11" s="95"/>
      <c r="C11" s="96"/>
      <c r="D11" s="55" t="s">
        <v>36</v>
      </c>
      <c r="F11" s="82" t="s">
        <v>19</v>
      </c>
      <c r="G11" s="83"/>
      <c r="H11" s="84"/>
      <c r="I11" s="64" t="s">
        <v>36</v>
      </c>
    </row>
    <row r="12" spans="1:11" ht="29" x14ac:dyDescent="0.35">
      <c r="A12" s="21" t="s">
        <v>0</v>
      </c>
      <c r="B12" s="92" t="s">
        <v>8</v>
      </c>
      <c r="C12" s="93"/>
      <c r="D12" s="54"/>
      <c r="F12" s="21" t="s">
        <v>0</v>
      </c>
      <c r="G12" s="92" t="s">
        <v>8</v>
      </c>
      <c r="H12" s="93"/>
      <c r="I12" s="54"/>
    </row>
    <row r="13" spans="1:11" x14ac:dyDescent="0.35">
      <c r="A13" s="22" t="s">
        <v>4</v>
      </c>
      <c r="B13" s="85"/>
      <c r="C13" s="86"/>
      <c r="D13" s="66"/>
      <c r="F13" s="22" t="s">
        <v>4</v>
      </c>
      <c r="G13" s="85"/>
      <c r="H13" s="86"/>
      <c r="I13" s="66"/>
    </row>
    <row r="14" spans="1:11" x14ac:dyDescent="0.35">
      <c r="A14" s="22" t="s">
        <v>2</v>
      </c>
      <c r="B14" s="85"/>
      <c r="C14" s="86"/>
      <c r="D14" s="66"/>
      <c r="F14" s="22" t="s">
        <v>2</v>
      </c>
      <c r="G14" s="85"/>
      <c r="H14" s="86"/>
      <c r="I14" s="66"/>
    </row>
    <row r="15" spans="1:11" x14ac:dyDescent="0.35">
      <c r="A15" s="22" t="s">
        <v>3</v>
      </c>
      <c r="B15" s="85"/>
      <c r="C15" s="86"/>
      <c r="D15" s="66"/>
      <c r="F15" s="22" t="s">
        <v>3</v>
      </c>
      <c r="G15" s="85"/>
      <c r="H15" s="86"/>
      <c r="I15" s="66"/>
    </row>
    <row r="16" spans="1:11" x14ac:dyDescent="0.35">
      <c r="A16" s="22" t="s">
        <v>1</v>
      </c>
      <c r="B16" s="85"/>
      <c r="C16" s="86"/>
      <c r="D16" s="66"/>
      <c r="F16" s="22" t="s">
        <v>1</v>
      </c>
      <c r="G16" s="85"/>
      <c r="H16" s="86"/>
      <c r="I16" s="66"/>
    </row>
    <row r="17" spans="1:9" ht="15" thickBot="1" x14ac:dyDescent="0.4">
      <c r="A17" s="23" t="s">
        <v>27</v>
      </c>
      <c r="B17" s="87"/>
      <c r="C17" s="88"/>
      <c r="D17" s="67"/>
      <c r="F17" s="23" t="s">
        <v>27</v>
      </c>
      <c r="G17" s="87"/>
      <c r="H17" s="88"/>
      <c r="I17" s="67"/>
    </row>
    <row r="18" spans="1:9" ht="15" thickBot="1" x14ac:dyDescent="0.4"/>
    <row r="19" spans="1:9" ht="43.5" x14ac:dyDescent="0.35">
      <c r="A19" s="89" t="s">
        <v>20</v>
      </c>
      <c r="B19" s="90"/>
      <c r="C19" s="91"/>
      <c r="D19" s="65" t="s">
        <v>36</v>
      </c>
    </row>
    <row r="20" spans="1:9" ht="29" x14ac:dyDescent="0.35">
      <c r="A20" s="21" t="s">
        <v>0</v>
      </c>
      <c r="B20" s="92" t="s">
        <v>8</v>
      </c>
      <c r="C20" s="93"/>
      <c r="D20" s="54"/>
    </row>
    <row r="21" spans="1:9" x14ac:dyDescent="0.35">
      <c r="A21" s="22" t="s">
        <v>9</v>
      </c>
      <c r="B21" s="85"/>
      <c r="C21" s="86"/>
      <c r="D21" s="66"/>
    </row>
    <row r="22" spans="1:9" x14ac:dyDescent="0.35">
      <c r="A22" s="22" t="s">
        <v>2</v>
      </c>
      <c r="B22" s="85"/>
      <c r="C22" s="86"/>
      <c r="D22" s="66"/>
    </row>
    <row r="23" spans="1:9" x14ac:dyDescent="0.35">
      <c r="A23" s="22" t="s">
        <v>10</v>
      </c>
      <c r="B23" s="85"/>
      <c r="C23" s="86"/>
      <c r="D23" s="66"/>
    </row>
    <row r="24" spans="1:9" ht="15" thickBot="1" x14ac:dyDescent="0.4">
      <c r="A24" s="23" t="s">
        <v>1</v>
      </c>
      <c r="B24" s="87"/>
      <c r="C24" s="88"/>
      <c r="D24" s="67"/>
    </row>
    <row r="25" spans="1:9" ht="15" thickBot="1" x14ac:dyDescent="0.4">
      <c r="D25" s="71"/>
    </row>
    <row r="26" spans="1:9" ht="15" thickBot="1" x14ac:dyDescent="0.4">
      <c r="A26" s="73" t="s">
        <v>11</v>
      </c>
      <c r="B26" s="74"/>
      <c r="C26" s="74"/>
      <c r="D26" s="74"/>
      <c r="E26" s="74"/>
      <c r="F26" s="74"/>
      <c r="G26" s="74"/>
      <c r="H26" s="74"/>
      <c r="I26" s="75"/>
    </row>
    <row r="27" spans="1:9" x14ac:dyDescent="0.35">
      <c r="A27" s="5"/>
      <c r="B27" s="14"/>
      <c r="C27" s="14"/>
      <c r="D27" s="14"/>
      <c r="E27" s="14"/>
      <c r="F27" s="15"/>
      <c r="G27" s="15"/>
      <c r="H27" s="2"/>
      <c r="I27" s="6"/>
    </row>
    <row r="28" spans="1:9" x14ac:dyDescent="0.35">
      <c r="A28" s="7"/>
      <c r="B28" s="16" t="s">
        <v>12</v>
      </c>
      <c r="C28" s="8"/>
      <c r="D28" s="17" t="s">
        <v>13</v>
      </c>
      <c r="F28" s="15"/>
      <c r="G28" s="15"/>
      <c r="H28" s="2"/>
      <c r="I28" s="6"/>
    </row>
    <row r="29" spans="1:9" x14ac:dyDescent="0.35">
      <c r="A29" s="7"/>
      <c r="B29" s="16" t="s">
        <v>14</v>
      </c>
      <c r="C29" s="8"/>
      <c r="D29" s="17" t="s">
        <v>13</v>
      </c>
      <c r="F29" s="15"/>
      <c r="G29" s="15"/>
      <c r="H29" s="2"/>
      <c r="I29" s="6"/>
    </row>
    <row r="30" spans="1:9" x14ac:dyDescent="0.35">
      <c r="A30" s="7"/>
      <c r="B30" s="2"/>
      <c r="C30" s="2"/>
      <c r="D30" s="14"/>
      <c r="F30" s="15"/>
      <c r="G30" s="15"/>
      <c r="H30" s="2"/>
      <c r="I30" s="6"/>
    </row>
    <row r="31" spans="1:9" x14ac:dyDescent="0.35">
      <c r="A31" s="9"/>
      <c r="B31" s="16" t="s">
        <v>15</v>
      </c>
      <c r="C31" s="10">
        <f>0.416*(C28+0.412*C29)</f>
        <v>0</v>
      </c>
      <c r="D31" s="18" t="s">
        <v>16</v>
      </c>
      <c r="F31" s="15"/>
      <c r="G31" s="15"/>
      <c r="H31" s="2"/>
      <c r="I31" s="6"/>
    </row>
    <row r="32" spans="1:9" x14ac:dyDescent="0.35">
      <c r="A32" s="7"/>
      <c r="B32" s="19" t="s">
        <v>17</v>
      </c>
      <c r="C32" s="2"/>
      <c r="D32" s="2"/>
      <c r="E32" s="20"/>
      <c r="F32" s="15"/>
      <c r="G32" s="15"/>
      <c r="H32" s="2"/>
      <c r="I32" s="6"/>
    </row>
    <row r="33" spans="1:9" ht="15" thickBot="1" x14ac:dyDescent="0.4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5" thickBot="1" x14ac:dyDescent="0.4"/>
    <row r="35" spans="1:9" ht="15" thickBot="1" x14ac:dyDescent="0.4">
      <c r="A35" s="73" t="s">
        <v>32</v>
      </c>
      <c r="B35" s="74"/>
      <c r="C35" s="74"/>
      <c r="D35" s="74"/>
      <c r="E35" s="74"/>
      <c r="F35" s="74"/>
      <c r="G35" s="74"/>
      <c r="H35" s="75"/>
    </row>
    <row r="36" spans="1:9" x14ac:dyDescent="0.35">
      <c r="A36" s="5"/>
      <c r="B36" s="56"/>
      <c r="C36" s="56"/>
      <c r="D36" s="56"/>
      <c r="E36" s="56"/>
      <c r="F36" s="56"/>
      <c r="G36" s="56"/>
      <c r="H36" s="57"/>
    </row>
    <row r="37" spans="1:9" x14ac:dyDescent="0.35">
      <c r="A37" s="5"/>
      <c r="B37" s="56"/>
      <c r="C37" s="56"/>
      <c r="D37" s="56"/>
      <c r="E37" s="58" t="s">
        <v>33</v>
      </c>
      <c r="F37" s="59">
        <v>0.98</v>
      </c>
      <c r="G37" s="60"/>
      <c r="H37" s="57"/>
    </row>
    <row r="38" spans="1:9" x14ac:dyDescent="0.35">
      <c r="A38" s="5"/>
      <c r="B38" s="56"/>
      <c r="C38" s="56"/>
      <c r="D38" s="56"/>
      <c r="E38" s="58" t="s">
        <v>34</v>
      </c>
      <c r="F38" s="59">
        <f>ROUND(31.24177,3)</f>
        <v>31.242000000000001</v>
      </c>
      <c r="G38" s="56" t="s">
        <v>35</v>
      </c>
      <c r="H38" s="57"/>
    </row>
    <row r="39" spans="1:9" ht="15" thickBot="1" x14ac:dyDescent="0.4">
      <c r="A39" s="61"/>
      <c r="B39" s="62"/>
      <c r="C39" s="62"/>
      <c r="D39" s="62"/>
      <c r="E39" s="62"/>
      <c r="F39" s="62"/>
      <c r="G39" s="62"/>
      <c r="H39" s="63"/>
    </row>
  </sheetData>
  <mergeCells count="27">
    <mergeCell ref="B24:C24"/>
    <mergeCell ref="A26:I26"/>
    <mergeCell ref="B21:C21"/>
    <mergeCell ref="B22:C22"/>
    <mergeCell ref="B23:C23"/>
    <mergeCell ref="B16:C16"/>
    <mergeCell ref="B17:C17"/>
    <mergeCell ref="G12:H12"/>
    <mergeCell ref="G13:H13"/>
    <mergeCell ref="G14:H14"/>
    <mergeCell ref="G15:H15"/>
    <mergeCell ref="A3:I3"/>
    <mergeCell ref="A35:H35"/>
    <mergeCell ref="A7:I7"/>
    <mergeCell ref="A5:I5"/>
    <mergeCell ref="A2:I2"/>
    <mergeCell ref="A9:I9"/>
    <mergeCell ref="F11:H11"/>
    <mergeCell ref="G16:H16"/>
    <mergeCell ref="G17:H17"/>
    <mergeCell ref="A19:C19"/>
    <mergeCell ref="B20:C20"/>
    <mergeCell ref="A11:C11"/>
    <mergeCell ref="B12:C12"/>
    <mergeCell ref="B13:C13"/>
    <mergeCell ref="B14:C14"/>
    <mergeCell ref="B15:C1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workbookViewId="0">
      <selection activeCell="L30" sqref="L30"/>
    </sheetView>
  </sheetViews>
  <sheetFormatPr baseColWidth="10" defaultRowHeight="14.5" x14ac:dyDescent="0.35"/>
  <cols>
    <col min="2" max="2" width="16.26953125" customWidth="1"/>
    <col min="3" max="9" width="15.26953125" customWidth="1"/>
    <col min="10" max="10" width="15.54296875" customWidth="1"/>
    <col min="11" max="12" width="14.81640625" customWidth="1"/>
  </cols>
  <sheetData>
    <row r="1" spans="1:15" ht="21.5" thickBot="1" x14ac:dyDescent="0.55000000000000004">
      <c r="A1" s="119" t="s">
        <v>5</v>
      </c>
      <c r="B1" s="120"/>
      <c r="C1" s="120"/>
      <c r="D1" s="120"/>
      <c r="E1" s="120"/>
      <c r="F1" s="120"/>
      <c r="G1" s="120"/>
      <c r="H1" s="120"/>
      <c r="I1" s="121"/>
    </row>
    <row r="2" spans="1:15" ht="15" thickBot="1" x14ac:dyDescent="0.4"/>
    <row r="3" spans="1:15" ht="21.5" thickBot="1" x14ac:dyDescent="0.55000000000000004">
      <c r="A3" s="116" t="s">
        <v>21</v>
      </c>
      <c r="B3" s="117"/>
      <c r="C3" s="117"/>
      <c r="D3" s="117"/>
      <c r="E3" s="117"/>
      <c r="F3" s="117"/>
      <c r="G3" s="117"/>
      <c r="H3" s="117"/>
      <c r="I3" s="118"/>
    </row>
    <row r="4" spans="1:15" ht="17.25" customHeight="1" x14ac:dyDescent="0.5">
      <c r="A4" s="33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thickBot="1" x14ac:dyDescent="0.4"/>
    <row r="6" spans="1:15" ht="15.75" customHeight="1" x14ac:dyDescent="0.35">
      <c r="A6" s="107" t="s">
        <v>31</v>
      </c>
      <c r="B6" s="108"/>
      <c r="C6" s="108"/>
      <c r="D6" s="108"/>
      <c r="E6" s="108"/>
      <c r="F6" s="108"/>
      <c r="G6" s="108"/>
      <c r="H6" s="108"/>
      <c r="I6" s="109"/>
    </row>
    <row r="7" spans="1:15" x14ac:dyDescent="0.35">
      <c r="A7" s="110"/>
      <c r="B7" s="111"/>
      <c r="C7" s="111"/>
      <c r="D7" s="111"/>
      <c r="E7" s="111"/>
      <c r="F7" s="111"/>
      <c r="G7" s="111"/>
      <c r="H7" s="111"/>
      <c r="I7" s="112"/>
    </row>
    <row r="8" spans="1:15" x14ac:dyDescent="0.35">
      <c r="A8" s="110"/>
      <c r="B8" s="111"/>
      <c r="C8" s="111"/>
      <c r="D8" s="111"/>
      <c r="E8" s="111"/>
      <c r="F8" s="111"/>
      <c r="G8" s="111"/>
      <c r="H8" s="111"/>
      <c r="I8" s="112"/>
    </row>
    <row r="9" spans="1:15" ht="15" thickBot="1" x14ac:dyDescent="0.4">
      <c r="A9" s="113"/>
      <c r="B9" s="114"/>
      <c r="C9" s="114"/>
      <c r="D9" s="114"/>
      <c r="E9" s="114"/>
      <c r="F9" s="114"/>
      <c r="G9" s="114"/>
      <c r="H9" s="114"/>
      <c r="I9" s="115"/>
    </row>
    <row r="10" spans="1:15" ht="15" thickBot="1" x14ac:dyDescent="0.4"/>
    <row r="11" spans="1:15" ht="15" thickBot="1" x14ac:dyDescent="0.4">
      <c r="A11" s="97" t="s">
        <v>39</v>
      </c>
      <c r="B11" s="122"/>
      <c r="C11" s="105">
        <f>SUM(H17:I25)+SUM(M17:M25)</f>
        <v>0</v>
      </c>
      <c r="D11" s="106"/>
    </row>
    <row r="12" spans="1:15" ht="15" thickBot="1" x14ac:dyDescent="0.4">
      <c r="A12" s="123" t="s">
        <v>22</v>
      </c>
      <c r="B12" s="124"/>
      <c r="C12" s="129">
        <f>SUM(C11:C11)</f>
        <v>0</v>
      </c>
      <c r="D12" s="130"/>
    </row>
    <row r="14" spans="1:15" ht="15" thickBot="1" x14ac:dyDescent="0.4">
      <c r="A14" s="102" t="s">
        <v>40</v>
      </c>
      <c r="B14" s="103"/>
      <c r="C14" s="103"/>
      <c r="D14" s="103"/>
      <c r="E14" s="103"/>
      <c r="F14" s="103"/>
      <c r="G14" s="103"/>
      <c r="H14" s="103"/>
      <c r="I14" s="103"/>
      <c r="J14" s="104"/>
      <c r="K14" s="104"/>
      <c r="L14" s="104"/>
      <c r="M14" s="104"/>
    </row>
    <row r="15" spans="1:15" ht="15" customHeight="1" x14ac:dyDescent="0.35">
      <c r="A15" s="125"/>
      <c r="B15" s="97" t="s">
        <v>23</v>
      </c>
      <c r="C15" s="98"/>
      <c r="D15" s="99"/>
      <c r="E15" s="97" t="s">
        <v>24</v>
      </c>
      <c r="F15" s="98"/>
      <c r="G15" s="99"/>
      <c r="H15" s="127" t="s">
        <v>25</v>
      </c>
      <c r="I15" s="127" t="s">
        <v>26</v>
      </c>
      <c r="J15" s="97" t="s">
        <v>37</v>
      </c>
      <c r="K15" s="98"/>
      <c r="L15" s="99"/>
      <c r="M15" s="100" t="s">
        <v>38</v>
      </c>
    </row>
    <row r="16" spans="1:15" ht="29.5" thickBot="1" x14ac:dyDescent="0.4">
      <c r="A16" s="126"/>
      <c r="B16" s="35" t="s">
        <v>41</v>
      </c>
      <c r="C16" s="24" t="s">
        <v>29</v>
      </c>
      <c r="D16" s="36" t="s">
        <v>30</v>
      </c>
      <c r="E16" s="35" t="s">
        <v>41</v>
      </c>
      <c r="F16" s="24" t="s">
        <v>29</v>
      </c>
      <c r="G16" s="36" t="s">
        <v>30</v>
      </c>
      <c r="H16" s="128"/>
      <c r="I16" s="128"/>
      <c r="J16" s="35" t="s">
        <v>41</v>
      </c>
      <c r="K16" s="24" t="s">
        <v>29</v>
      </c>
      <c r="L16" s="36" t="s">
        <v>30</v>
      </c>
      <c r="M16" s="101"/>
    </row>
    <row r="17" spans="1:13" x14ac:dyDescent="0.35">
      <c r="A17" s="39" t="s">
        <v>4</v>
      </c>
      <c r="B17" s="43">
        <v>50.204999999999998</v>
      </c>
      <c r="C17" s="49">
        <v>12.898999999999999</v>
      </c>
      <c r="D17" s="37"/>
      <c r="E17" s="43">
        <f>B17*BPU!B13</f>
        <v>0</v>
      </c>
      <c r="F17" s="49">
        <f>C17*BPU!G13</f>
        <v>0</v>
      </c>
      <c r="G17" s="50"/>
      <c r="H17" s="44">
        <f>SUM(E17:G17)</f>
        <v>0</v>
      </c>
      <c r="I17" s="25">
        <f>SUM(B17:D17)*BPU!$C$31</f>
        <v>0</v>
      </c>
      <c r="J17" s="43">
        <f>BPU!D13*BPU!$F$38*BPU!$F$37*BPU!B13</f>
        <v>0</v>
      </c>
      <c r="K17" s="49">
        <f>BPU!I13*BPU!$F$37*BPU!$F$38*BPU!G13</f>
        <v>0</v>
      </c>
      <c r="L17" s="50"/>
      <c r="M17" s="68">
        <f>J17+K17+L17</f>
        <v>0</v>
      </c>
    </row>
    <row r="18" spans="1:13" x14ac:dyDescent="0.35">
      <c r="A18" s="40" t="s">
        <v>2</v>
      </c>
      <c r="B18" s="29">
        <v>54.304000000000002</v>
      </c>
      <c r="C18" s="30">
        <v>12.217000000000001</v>
      </c>
      <c r="D18" s="31"/>
      <c r="E18" s="29">
        <f>B18*BPU!B14</f>
        <v>0</v>
      </c>
      <c r="F18" s="30">
        <f>C18*BPU!G14</f>
        <v>0</v>
      </c>
      <c r="G18" s="51"/>
      <c r="H18" s="45">
        <f t="shared" ref="H18:H25" si="0">SUM(E18:G18)</f>
        <v>0</v>
      </c>
      <c r="I18" s="47">
        <f>SUM(B18:D18)*BPU!$C$31</f>
        <v>0</v>
      </c>
      <c r="J18" s="29">
        <f>BPU!D14*BPU!$F$38*BPU!$F$37*BPU!B14</f>
        <v>0</v>
      </c>
      <c r="K18" s="30">
        <f>BPU!I14*BPU!$F$37*BPU!$F$38*BPU!G14</f>
        <v>0</v>
      </c>
      <c r="L18" s="51"/>
      <c r="M18" s="69">
        <f t="shared" ref="M18:M25" si="1">J18+K18+L18</f>
        <v>0</v>
      </c>
    </row>
    <row r="19" spans="1:13" x14ac:dyDescent="0.35">
      <c r="A19" s="40" t="s">
        <v>3</v>
      </c>
      <c r="B19" s="29">
        <v>125.199</v>
      </c>
      <c r="C19" s="30">
        <v>34.420999999999999</v>
      </c>
      <c r="D19" s="31"/>
      <c r="E19" s="29">
        <f>B19*BPU!B15</f>
        <v>0</v>
      </c>
      <c r="F19" s="30">
        <f>C19*BPU!G15</f>
        <v>0</v>
      </c>
      <c r="G19" s="51"/>
      <c r="H19" s="45">
        <f t="shared" si="0"/>
        <v>0</v>
      </c>
      <c r="I19" s="47">
        <f>SUM(B19:D19)*BPU!$C$31</f>
        <v>0</v>
      </c>
      <c r="J19" s="29">
        <f>BPU!D15*BPU!$F$38*BPU!$F$37*BPU!B15</f>
        <v>0</v>
      </c>
      <c r="K19" s="30">
        <f>BPU!I15*BPU!$F$37*BPU!$F$38*BPU!G15</f>
        <v>0</v>
      </c>
      <c r="L19" s="51"/>
      <c r="M19" s="69">
        <f t="shared" si="1"/>
        <v>0</v>
      </c>
    </row>
    <row r="20" spans="1:13" x14ac:dyDescent="0.35">
      <c r="A20" s="40" t="s">
        <v>1</v>
      </c>
      <c r="B20" s="29">
        <v>129.03</v>
      </c>
      <c r="C20" s="30">
        <v>34.918999999999997</v>
      </c>
      <c r="D20" s="31"/>
      <c r="E20" s="29">
        <f>B20*BPU!B16</f>
        <v>0</v>
      </c>
      <c r="F20" s="30">
        <f>C20*BPU!G16</f>
        <v>0</v>
      </c>
      <c r="G20" s="51"/>
      <c r="H20" s="45">
        <f t="shared" si="0"/>
        <v>0</v>
      </c>
      <c r="I20" s="47">
        <f>SUM(B20:D20)*BPU!$C$31</f>
        <v>0</v>
      </c>
      <c r="J20" s="29">
        <f>BPU!D16*BPU!$F$38*BPU!$F$37*BPU!B16</f>
        <v>0</v>
      </c>
      <c r="K20" s="30">
        <f>BPU!I16*BPU!$F$37*BPU!$F$38*BPU!G16</f>
        <v>0</v>
      </c>
      <c r="L20" s="51"/>
      <c r="M20" s="69">
        <f t="shared" si="1"/>
        <v>0</v>
      </c>
    </row>
    <row r="21" spans="1:13" x14ac:dyDescent="0.35">
      <c r="A21" s="40" t="s">
        <v>27</v>
      </c>
      <c r="B21" s="29">
        <v>23.071000000000002</v>
      </c>
      <c r="C21" s="30">
        <v>0</v>
      </c>
      <c r="D21" s="31"/>
      <c r="E21" s="29">
        <f>B21*BPU!B17</f>
        <v>0</v>
      </c>
      <c r="F21" s="30">
        <f>C21*BPU!G17</f>
        <v>0</v>
      </c>
      <c r="G21" s="51"/>
      <c r="H21" s="45">
        <f t="shared" si="0"/>
        <v>0</v>
      </c>
      <c r="I21" s="47">
        <f>SUM(B21:D21)*BPU!$C$31</f>
        <v>0</v>
      </c>
      <c r="J21" s="29">
        <f>BPU!D17*BPU!$F$38*BPU!$F$37*BPU!B17</f>
        <v>0</v>
      </c>
      <c r="K21" s="30">
        <f>BPU!I17*BPU!$F$37*BPU!$F$38*BPU!G17</f>
        <v>0</v>
      </c>
      <c r="L21" s="51"/>
      <c r="M21" s="69">
        <f t="shared" si="1"/>
        <v>0</v>
      </c>
    </row>
    <row r="22" spans="1:13" x14ac:dyDescent="0.35">
      <c r="A22" s="40" t="s">
        <v>9</v>
      </c>
      <c r="B22" s="26"/>
      <c r="C22" s="27"/>
      <c r="D22" s="28">
        <v>1.8620000000000001</v>
      </c>
      <c r="E22" s="26"/>
      <c r="F22" s="27"/>
      <c r="G22" s="52">
        <f>D22*BPU!B21</f>
        <v>0</v>
      </c>
      <c r="H22" s="45">
        <f t="shared" si="0"/>
        <v>0</v>
      </c>
      <c r="I22" s="47">
        <f>SUM(B22:D22)*BPU!$C$31</f>
        <v>0</v>
      </c>
      <c r="J22" s="26"/>
      <c r="K22" s="27"/>
      <c r="L22" s="52">
        <f>BPU!D21*BPU!$F$37*BPU!$F$38*BPU!B21</f>
        <v>0</v>
      </c>
      <c r="M22" s="69">
        <f t="shared" si="1"/>
        <v>0</v>
      </c>
    </row>
    <row r="23" spans="1:13" x14ac:dyDescent="0.35">
      <c r="A23" s="40" t="s">
        <v>2</v>
      </c>
      <c r="B23" s="26"/>
      <c r="C23" s="27"/>
      <c r="D23" s="28">
        <v>2.1909999999999998</v>
      </c>
      <c r="E23" s="26"/>
      <c r="F23" s="27"/>
      <c r="G23" s="52">
        <f>D23*BPU!B22</f>
        <v>0</v>
      </c>
      <c r="H23" s="45">
        <f t="shared" si="0"/>
        <v>0</v>
      </c>
      <c r="I23" s="47">
        <f>SUM(B23:D23)*BPU!$C$31</f>
        <v>0</v>
      </c>
      <c r="J23" s="26"/>
      <c r="K23" s="27"/>
      <c r="L23" s="52">
        <f>BPU!D22*BPU!$F$37*BPU!$F$38*BPU!B22</f>
        <v>0</v>
      </c>
      <c r="M23" s="69">
        <f t="shared" si="1"/>
        <v>0</v>
      </c>
    </row>
    <row r="24" spans="1:13" x14ac:dyDescent="0.35">
      <c r="A24" s="40" t="s">
        <v>10</v>
      </c>
      <c r="B24" s="26"/>
      <c r="C24" s="27"/>
      <c r="D24" s="28">
        <v>3.7559999999999998</v>
      </c>
      <c r="E24" s="26"/>
      <c r="F24" s="27"/>
      <c r="G24" s="52">
        <f>D24*BPU!B23</f>
        <v>0</v>
      </c>
      <c r="H24" s="45">
        <f t="shared" si="0"/>
        <v>0</v>
      </c>
      <c r="I24" s="47">
        <f>SUM(B24:D24)*BPU!$C$31</f>
        <v>0</v>
      </c>
      <c r="J24" s="26"/>
      <c r="K24" s="27"/>
      <c r="L24" s="52">
        <f>BPU!D23*BPU!$F$37*BPU!$F$38*BPU!B23</f>
        <v>0</v>
      </c>
      <c r="M24" s="69">
        <f t="shared" si="1"/>
        <v>0</v>
      </c>
    </row>
    <row r="25" spans="1:13" ht="15" thickBot="1" x14ac:dyDescent="0.4">
      <c r="A25" s="34" t="s">
        <v>1</v>
      </c>
      <c r="B25" s="41"/>
      <c r="C25" s="42"/>
      <c r="D25" s="38">
        <v>4.45</v>
      </c>
      <c r="E25" s="41"/>
      <c r="F25" s="42"/>
      <c r="G25" s="53">
        <f>D25*BPU!B24</f>
        <v>0</v>
      </c>
      <c r="H25" s="46">
        <f t="shared" si="0"/>
        <v>0</v>
      </c>
      <c r="I25" s="48">
        <f>SUM(B25:D25)*BPU!$C$31</f>
        <v>0</v>
      </c>
      <c r="J25" s="41"/>
      <c r="K25" s="42"/>
      <c r="L25" s="38">
        <f>BPU!D24*BPU!$F$37*BPU!$F$38*BPU!B24</f>
        <v>0</v>
      </c>
      <c r="M25" s="70">
        <f t="shared" si="1"/>
        <v>0</v>
      </c>
    </row>
  </sheetData>
  <mergeCells count="15">
    <mergeCell ref="A3:I3"/>
    <mergeCell ref="A1:I1"/>
    <mergeCell ref="E15:G15"/>
    <mergeCell ref="B15:D15"/>
    <mergeCell ref="A11:B11"/>
    <mergeCell ref="A12:B12"/>
    <mergeCell ref="A15:A16"/>
    <mergeCell ref="H15:H16"/>
    <mergeCell ref="I15:I16"/>
    <mergeCell ref="C12:D12"/>
    <mergeCell ref="J15:L15"/>
    <mergeCell ref="M15:M16"/>
    <mergeCell ref="A14:M14"/>
    <mergeCell ref="C11:D11"/>
    <mergeCell ref="A6:I9"/>
  </mergeCells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marché DPI" ma:contentTypeID="0x0101005EAE2AE50F714B7A9249AAB87896445E00058D3806016E594EB9D800087EDF0E61" ma:contentTypeVersion="2" ma:contentTypeDescription="Type de contenu document de marché DPI" ma:contentTypeScope="" ma:versionID="522b6f8f4ad27d14e1e10c60a1e3b333">
  <xsd:schema xmlns:xsd="http://www.w3.org/2001/XMLSchema" xmlns:xs="http://www.w3.org/2001/XMLSchema" xmlns:p="http://schemas.microsoft.com/office/2006/metadata/properties" xmlns:ns2="5ef6fc92-44b9-43b1-a935-5eb800fbfdbd" targetNamespace="http://schemas.microsoft.com/office/2006/metadata/properties" ma:root="true" ma:fieldsID="5a937d2cb80f70b1d7a4173a23b5a8bd" ns2:_="">
    <xsd:import namespace="5ef6fc92-44b9-43b1-a935-5eb800fbfdbd"/>
    <xsd:element name="properties">
      <xsd:complexType>
        <xsd:sequence>
          <xsd:element name="documentManagement">
            <xsd:complexType>
              <xsd:all>
                <xsd:element ref="ns2:DpiMarketDocumentPhas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6fc92-44b9-43b1-a935-5eb800fbfdbd" elementFormDefault="qualified">
    <xsd:import namespace="http://schemas.microsoft.com/office/2006/documentManagement/types"/>
    <xsd:import namespace="http://schemas.microsoft.com/office/infopath/2007/PartnerControls"/>
    <xsd:element name="DpiMarketDocumentPhase" ma:index="8" ma:displayName="Phase (document)" ma:default="Préparation" ma:internalName="DpiMarketDocumentPhase">
      <xsd:simpleType>
        <xsd:restriction base="dms:Choice">
          <xsd:enumeration value="Préparation"/>
          <xsd:enumeration value="Analys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piMarketDocumentPhase xmlns="5ef6fc92-44b9-43b1-a935-5eb800fbfdbd">Préparation</DpiMarketDocumentPhase>
  </documentManagement>
</p:properties>
</file>

<file path=customXml/itemProps1.xml><?xml version="1.0" encoding="utf-8"?>
<ds:datastoreItem xmlns:ds="http://schemas.openxmlformats.org/officeDocument/2006/customXml" ds:itemID="{49771961-0F30-4551-A7D7-DAAACB982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2CF709-F679-49BE-9423-367C8C00E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6fc92-44b9-43b1-a935-5eb800fbfd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189177-B0D5-4DC2-894E-5C9F1BA4B8D6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ef6fc92-44b9-43b1-a935-5eb800fbfdb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DQE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0x0101005EAE2AE50F714B7A9249AAB87896445E00058D3806016E594EB9D800087EDF0E61</vt:lpwstr>
  </property>
</Properties>
</file>