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MOE\A20174\4-ACT\DCE\"/>
    </mc:Choice>
  </mc:AlternateContent>
  <bookViews>
    <workbookView xWindow="14715" yWindow="60" windowWidth="14025" windowHeight="13155" activeTab="6"/>
  </bookViews>
  <sheets>
    <sheet name="Titre DQE" sheetId="17" r:id="rId1"/>
    <sheet name="DQE TF" sheetId="11" r:id="rId2"/>
    <sheet name="DQE TO 1" sheetId="14" r:id="rId3"/>
    <sheet name="DQE TO 2" sheetId="15" r:id="rId4"/>
    <sheet name="RECAP" sheetId="12" r:id="rId5"/>
    <sheet name="Titre BPU" sheetId="18" r:id="rId6"/>
    <sheet name="BPU" sheetId="16" r:id="rId7"/>
  </sheets>
  <definedNames>
    <definedName name="_xlnm._FilterDatabase" localSheetId="6" hidden="1">BPU!$A$1:$A$124</definedName>
    <definedName name="a" localSheetId="6">BPU!#REF!</definedName>
    <definedName name="a" localSheetId="1">#REF!</definedName>
    <definedName name="a" localSheetId="2">#REF!</definedName>
    <definedName name="a" localSheetId="3">#REF!</definedName>
    <definedName name="a" localSheetId="4">#REF!</definedName>
    <definedName name="a">#REF!</definedName>
    <definedName name="b" localSheetId="6">BPU!#REF!</definedName>
    <definedName name="b" localSheetId="1">#REF!</definedName>
    <definedName name="b" localSheetId="2">#REF!</definedName>
    <definedName name="b" localSheetId="3">#REF!</definedName>
    <definedName name="b" localSheetId="4">#REF!</definedName>
    <definedName name="b">#REF!</definedName>
    <definedName name="d" localSheetId="6">BPU!#REF!</definedName>
    <definedName name="d" localSheetId="1">#REF!</definedName>
    <definedName name="d" localSheetId="2">#REF!</definedName>
    <definedName name="d" localSheetId="3">#REF!</definedName>
    <definedName name="d" localSheetId="4">#REF!</definedName>
    <definedName name="d">#REF!</definedName>
    <definedName name="e" localSheetId="6">BPU!#REF!</definedName>
    <definedName name="e" localSheetId="1">#REF!</definedName>
    <definedName name="e" localSheetId="2">#REF!</definedName>
    <definedName name="e" localSheetId="3">#REF!</definedName>
    <definedName name="e" localSheetId="4">#REF!</definedName>
    <definedName name="e">#REF!</definedName>
    <definedName name="_xlnm.Print_Titles" localSheetId="1">'DQE TF'!$5:$5</definedName>
    <definedName name="_xlnm.Print_Titles" localSheetId="2">'DQE TO 1'!$5:$5</definedName>
    <definedName name="_xlnm.Print_Titles" localSheetId="3">'DQE TO 2'!$5:$5</definedName>
    <definedName name="n" localSheetId="6">BPU!$A:$A</definedName>
    <definedName name="n" localSheetId="1">#REF!</definedName>
    <definedName name="n" localSheetId="2">#REF!</definedName>
    <definedName name="n" localSheetId="3">#REF!</definedName>
    <definedName name="n" localSheetId="4">#REF!</definedName>
    <definedName name="n">#REF!</definedName>
    <definedName name="num" localSheetId="6">BPU!#REF!</definedName>
    <definedName name="num" localSheetId="1">#REF!</definedName>
    <definedName name="num" localSheetId="2">#REF!</definedName>
    <definedName name="num" localSheetId="3">#REF!</definedName>
    <definedName name="num" localSheetId="4">#REF!</definedName>
    <definedName name="num">#REF!</definedName>
    <definedName name="numero" localSheetId="6">#REF!</definedName>
    <definedName name="numero" localSheetId="1">'DQE TF'!$B$6:$B$58</definedName>
    <definedName name="numero" localSheetId="2">'DQE TO 1'!$B$6:$B$58</definedName>
    <definedName name="numero" localSheetId="3">'DQE TO 2'!$B$6:$B$58</definedName>
    <definedName name="numero">#REF!</definedName>
    <definedName name="numero_BPU" localSheetId="6">#REF!</definedName>
    <definedName name="numero_BPU" localSheetId="1">'DQE TF'!#REF!</definedName>
    <definedName name="numero_BPU" localSheetId="2">'DQE TO 1'!#REF!</definedName>
    <definedName name="numero_BPU" localSheetId="3">'DQE TO 2'!#REF!</definedName>
    <definedName name="numero_BPU">#REF!</definedName>
    <definedName name="travaux" localSheetId="6">#REF!</definedName>
    <definedName name="travaux" localSheetId="1">'DQE TF'!$C$6:$C$58</definedName>
    <definedName name="travaux" localSheetId="2">'DQE TO 1'!$C$6:$C$58</definedName>
    <definedName name="travaux" localSheetId="3">'DQE TO 2'!$C$6:$C$58</definedName>
    <definedName name="travaux">#REF!</definedName>
    <definedName name="z" localSheetId="6">BPU!$B:$B</definedName>
    <definedName name="z" localSheetId="1">#REF!</definedName>
    <definedName name="z" localSheetId="2">#REF!</definedName>
    <definedName name="z" localSheetId="3">#REF!</definedName>
    <definedName name="z" localSheetId="4">#REF!</definedName>
    <definedName name="z">#REF!</definedName>
    <definedName name="_xlnm.Print_Area" localSheetId="6">BPU!$A$1:$D$115</definedName>
    <definedName name="_xlnm.Print_Area" localSheetId="1">'DQE TF'!$B$1:$G$55</definedName>
    <definedName name="_xlnm.Print_Area" localSheetId="2">'DQE TO 1'!$B$1:$G$55</definedName>
    <definedName name="_xlnm.Print_Area" localSheetId="3">'DQE TO 2'!$B$1:$G$55</definedName>
    <definedName name="_xlnm.Print_Area" localSheetId="4">RECAP!$B$1:$F$47</definedName>
  </definedNames>
  <calcPr calcId="162913"/>
</workbook>
</file>

<file path=xl/calcChain.xml><?xml version="1.0" encoding="utf-8"?>
<calcChain xmlns="http://schemas.openxmlformats.org/spreadsheetml/2006/main">
  <c r="E39" i="15" l="1"/>
  <c r="G39" i="15" s="1"/>
  <c r="E39" i="14"/>
  <c r="G39" i="14" s="1"/>
  <c r="E49" i="15" l="1"/>
  <c r="E48" i="15"/>
  <c r="E47" i="15"/>
  <c r="E46" i="15"/>
  <c r="E45" i="15"/>
  <c r="E37" i="15"/>
  <c r="E36" i="15"/>
  <c r="E35" i="15"/>
  <c r="E34" i="15"/>
  <c r="E33" i="15"/>
  <c r="E31" i="15"/>
  <c r="E30" i="15"/>
  <c r="E28" i="15"/>
  <c r="E26" i="15"/>
  <c r="E25" i="15"/>
  <c r="E24" i="15"/>
  <c r="E22" i="15"/>
  <c r="E21" i="15"/>
  <c r="E19" i="15"/>
  <c r="E18" i="15"/>
  <c r="E17" i="15"/>
  <c r="E16" i="15"/>
  <c r="E15" i="15"/>
  <c r="E9" i="15"/>
  <c r="E8" i="15"/>
  <c r="E49" i="14"/>
  <c r="E48" i="14"/>
  <c r="E47" i="14"/>
  <c r="E46" i="14"/>
  <c r="E45" i="14"/>
  <c r="E37" i="14"/>
  <c r="E36" i="14"/>
  <c r="E35" i="14"/>
  <c r="E34" i="14"/>
  <c r="E33" i="14"/>
  <c r="E31" i="14"/>
  <c r="E30" i="14"/>
  <c r="E28" i="14"/>
  <c r="E26" i="14"/>
  <c r="E25" i="14"/>
  <c r="E24" i="14"/>
  <c r="E22" i="14"/>
  <c r="E21" i="14"/>
  <c r="E19" i="14"/>
  <c r="E18" i="14"/>
  <c r="E17" i="14"/>
  <c r="E16" i="14"/>
  <c r="E15" i="14"/>
  <c r="E9" i="14"/>
  <c r="E8" i="14"/>
  <c r="E49" i="11"/>
  <c r="E48" i="11"/>
  <c r="E47" i="11"/>
  <c r="E46" i="11"/>
  <c r="E45" i="11"/>
  <c r="E39" i="11"/>
  <c r="E37" i="11"/>
  <c r="E36" i="11"/>
  <c r="E35" i="11"/>
  <c r="E34" i="11"/>
  <c r="E33" i="11"/>
  <c r="E31" i="11"/>
  <c r="E30" i="11"/>
  <c r="E28" i="11"/>
  <c r="E26" i="11"/>
  <c r="E25" i="11"/>
  <c r="E24" i="11"/>
  <c r="E22" i="11"/>
  <c r="E21" i="11"/>
  <c r="E19" i="11"/>
  <c r="E18" i="11"/>
  <c r="E17" i="11"/>
  <c r="E16" i="11"/>
  <c r="E15" i="11"/>
  <c r="E9" i="11"/>
  <c r="E8" i="11"/>
  <c r="G37" i="15" l="1"/>
  <c r="G37" i="14"/>
  <c r="G34" i="15"/>
  <c r="G33" i="15"/>
  <c r="G34" i="14"/>
  <c r="G33" i="14"/>
  <c r="G49" i="15"/>
  <c r="G49" i="14"/>
  <c r="G48" i="15" l="1"/>
  <c r="G47" i="15"/>
  <c r="G46" i="15"/>
  <c r="G45" i="15"/>
  <c r="G48" i="14"/>
  <c r="G49" i="11"/>
  <c r="G32" i="11"/>
  <c r="G33" i="11"/>
  <c r="G34" i="11"/>
  <c r="G38" i="11" l="1"/>
  <c r="G39" i="11"/>
  <c r="B38" i="12"/>
  <c r="B37" i="12"/>
  <c r="B36" i="12"/>
  <c r="B34" i="12"/>
  <c r="B28" i="12"/>
  <c r="B27" i="12"/>
  <c r="B26" i="12"/>
  <c r="B24" i="12"/>
  <c r="B5" i="12"/>
  <c r="G44" i="15"/>
  <c r="G43" i="15"/>
  <c r="G36" i="15"/>
  <c r="G35" i="15"/>
  <c r="G32" i="15"/>
  <c r="G31" i="15"/>
  <c r="G30" i="15"/>
  <c r="G28" i="15"/>
  <c r="G27" i="15"/>
  <c r="G26" i="15"/>
  <c r="G25" i="15"/>
  <c r="G24" i="15"/>
  <c r="G22" i="15"/>
  <c r="G21" i="15"/>
  <c r="G20" i="15"/>
  <c r="G19" i="15"/>
  <c r="G18" i="15"/>
  <c r="G17" i="15"/>
  <c r="G16" i="15"/>
  <c r="G15" i="15"/>
  <c r="G14" i="15"/>
  <c r="G13" i="15"/>
  <c r="G10" i="15"/>
  <c r="G9" i="15"/>
  <c r="G8" i="15"/>
  <c r="G7" i="15"/>
  <c r="G47" i="14"/>
  <c r="G46" i="14"/>
  <c r="G45" i="14"/>
  <c r="G44" i="14"/>
  <c r="G43" i="14"/>
  <c r="G36" i="14"/>
  <c r="G35" i="14"/>
  <c r="G32" i="14"/>
  <c r="G31" i="14"/>
  <c r="G30" i="14"/>
  <c r="G28" i="14"/>
  <c r="G27" i="14"/>
  <c r="G26" i="14"/>
  <c r="G25" i="14"/>
  <c r="G24" i="14"/>
  <c r="G22" i="14"/>
  <c r="G21" i="14"/>
  <c r="G20" i="14"/>
  <c r="G19" i="14"/>
  <c r="G18" i="14"/>
  <c r="G17" i="14"/>
  <c r="G16" i="14"/>
  <c r="G15" i="14"/>
  <c r="G14" i="14"/>
  <c r="G13" i="14"/>
  <c r="G10" i="14"/>
  <c r="G9" i="14"/>
  <c r="G8" i="14"/>
  <c r="G7" i="14"/>
  <c r="G37" i="11"/>
  <c r="G27" i="11"/>
  <c r="G28" i="11"/>
  <c r="F36" i="11"/>
  <c r="G35" i="11"/>
  <c r="F26" i="11"/>
  <c r="F25" i="11"/>
  <c r="G25" i="11" s="1"/>
  <c r="G47" i="11"/>
  <c r="G48" i="11"/>
  <c r="G18" i="11"/>
  <c r="G19" i="11"/>
  <c r="G20" i="11"/>
  <c r="G16" i="11"/>
  <c r="G17" i="11"/>
  <c r="G21" i="11"/>
  <c r="G22" i="11"/>
  <c r="G24" i="11"/>
  <c r="G30" i="11"/>
  <c r="G31" i="11"/>
  <c r="G36" i="11"/>
  <c r="G44" i="11"/>
  <c r="G14" i="11"/>
  <c r="G7" i="11"/>
  <c r="G11" i="15" l="1"/>
  <c r="F36" i="12" s="1"/>
  <c r="G51" i="15"/>
  <c r="F38" i="12" s="1"/>
  <c r="G41" i="15"/>
  <c r="G51" i="14"/>
  <c r="F28" i="12" s="1"/>
  <c r="G11" i="14"/>
  <c r="F26" i="12" s="1"/>
  <c r="G41" i="14"/>
  <c r="F27" i="12" s="1"/>
  <c r="G26" i="11"/>
  <c r="G46" i="11"/>
  <c r="G45" i="11"/>
  <c r="G15" i="11"/>
  <c r="G10" i="11"/>
  <c r="G9" i="11"/>
  <c r="G8" i="11"/>
  <c r="B9" i="12"/>
  <c r="B8" i="12"/>
  <c r="B7" i="12"/>
  <c r="G13" i="11"/>
  <c r="G43" i="11"/>
  <c r="G41" i="11" l="1"/>
  <c r="F31" i="12"/>
  <c r="G51" i="11"/>
  <c r="F9" i="12" s="1"/>
  <c r="G54" i="15"/>
  <c r="F37" i="12"/>
  <c r="F41" i="12" s="1"/>
  <c r="G54" i="14"/>
  <c r="G11" i="11" l="1"/>
  <c r="G54" i="11" s="1"/>
  <c r="F8" i="12"/>
  <c r="F7" i="12" l="1"/>
  <c r="F13" i="12" s="1"/>
  <c r="F16" i="12" s="1"/>
  <c r="F19" i="12" s="1"/>
  <c r="F45" i="12" l="1"/>
</calcChain>
</file>

<file path=xl/sharedStrings.xml><?xml version="1.0" encoding="utf-8"?>
<sst xmlns="http://schemas.openxmlformats.org/spreadsheetml/2006/main" count="446" uniqueCount="115">
  <si>
    <t>DÉTAIL QUANTITATIF ESTIMATIF</t>
  </si>
  <si>
    <t>rang</t>
  </si>
  <si>
    <t>N°</t>
  </si>
  <si>
    <t>Désignation des travaux</t>
  </si>
  <si>
    <t>Unité</t>
  </si>
  <si>
    <t>P.U. (€)</t>
  </si>
  <si>
    <t>Q</t>
  </si>
  <si>
    <t>Total (€)</t>
  </si>
  <si>
    <t>1 - INSTALLATION, DOSSIERS &amp; PLANS</t>
  </si>
  <si>
    <t>TOTAL 1</t>
  </si>
  <si>
    <t>TOTAL 2</t>
  </si>
  <si>
    <t>TOTAL 3</t>
  </si>
  <si>
    <t>MONTANT TOTAL DES TRAVAUX H.T.</t>
  </si>
  <si>
    <t>RECAPITULATION DE LA DEPENSE</t>
  </si>
  <si>
    <t>FIN</t>
  </si>
  <si>
    <t>TRANCHE FERME : Entrée principale et circulation, parking nord, parking sud</t>
  </si>
  <si>
    <t>2 - VOIRIE</t>
  </si>
  <si>
    <t>3 - MARQUAGE AU SOL</t>
  </si>
  <si>
    <t>Purges localisée</t>
  </si>
  <si>
    <t>Engravures pour ancrage des enrobés à chaud</t>
  </si>
  <si>
    <t>ml</t>
  </si>
  <si>
    <t>m²</t>
  </si>
  <si>
    <t>Dérasement mécanique</t>
  </si>
  <si>
    <t>Fourniture et mise en place de bordures bois en traverse ou demi-rond pour jeu de boules</t>
  </si>
  <si>
    <t>TRANCHE OPTIONNELLE 1 : Parking visiteurs</t>
  </si>
  <si>
    <t>TRANCHE OPTIONNELLE 2 : Accès logements et stade</t>
  </si>
  <si>
    <t>TVA :</t>
  </si>
  <si>
    <t>MONTANT TOTAL DES TRAVAUX H.T. : TF + TO1 + TO2</t>
  </si>
  <si>
    <t>Evacuation du terrain de pétanque du parking sud</t>
  </si>
  <si>
    <t>forfait</t>
  </si>
  <si>
    <t>Purges localisées</t>
  </si>
  <si>
    <t>unité</t>
  </si>
  <si>
    <t>MONTANT TOTAL DES TRAVAUX T.T.C.</t>
  </si>
  <si>
    <t>Fourniture et mise en place de panneau stationnement PMR</t>
  </si>
  <si>
    <t>Fourniture et mise en place de panneau stationnement infirmerie</t>
  </si>
  <si>
    <t>Bordereau des prix unitaires</t>
  </si>
  <si>
    <t xml:space="preserve"> </t>
  </si>
  <si>
    <t>Num.</t>
  </si>
  <si>
    <t>Description</t>
  </si>
  <si>
    <t>P.U. €HT</t>
  </si>
  <si>
    <t/>
  </si>
  <si>
    <t>Installation de chantier</t>
  </si>
  <si>
    <t>Forfait</t>
  </si>
  <si>
    <t>Plan de récolement voirie</t>
  </si>
  <si>
    <t>Ce prix comprend la réalisation du plan des ouvrages exécutés sur voirie et notamment :
 - levé du tracé des chaussées, trottoirs, pistes cyclables, etc;
 - levé du tracé et type de bordures posés;
 - levé de la position et type de panneaux de police;
 - levé de la position et type de panneaux de signalisation directionnelle;
 - tracé des de la signalisation horizontales et des différents éléments (type de ligne, flèche, logo, etc.);
 - report sur plan et fourniture en 3 exemplaires au maître d'ouvrage
Le mètre carré de chaussée :</t>
  </si>
  <si>
    <t>Terrassements en pleine masse</t>
  </si>
  <si>
    <t>Terrassement dans la masse pour la réalisation de pré-fouille, fossé, talutage, décaissement de chaussées, comprenant : l’extraction des déblais sur berges et à toutes hauteurs, épuisement s’il y a lieu, dressement et compactage du fond de forme, stockage des terres, toutes mesures pour maintien des ouvrages enterrés rencontrés, remise en état des abords, étaiement éventuel, y compris gardiennage et toutes sujétions.
Les quantités à prendre en compte seront mesurées par comparaison des profils levés contradictoirement au même emplacement avant et après exécution des travaux (non foisonné).</t>
  </si>
  <si>
    <t>Déblais en terrain ordinaire aux engins mécaniques</t>
  </si>
  <si>
    <t>m³</t>
  </si>
  <si>
    <t>Le mètre cube :</t>
  </si>
  <si>
    <t>Géotextile</t>
  </si>
  <si>
    <t>Fourniture et mise en œuvre de géotextile, y compris coupes, application contre les parois ou sur fond de forme et toutes sujétions</t>
  </si>
  <si>
    <t>Géotextile non-tissé</t>
  </si>
  <si>
    <t>Fourniture et mise en place d'un géotextile non-tissé 150g/m²</t>
  </si>
  <si>
    <t>Le mètre carré couvert :</t>
  </si>
  <si>
    <t>Nettoyage de support</t>
  </si>
  <si>
    <t>Dérasement d'accotement</t>
  </si>
  <si>
    <t>Découpage soigné du revêtement jusqu'à 6cm</t>
  </si>
  <si>
    <t>Enduits superficiels</t>
  </si>
  <si>
    <t>Revêtement en bicouche 6/10</t>
  </si>
  <si>
    <t>Revêtement bicouche 6/10 comprenant :
- le balayage et le nettoyage soigné des surfaces à revêtir et l'évacuation des produits recueillis en dépôts définitifs,  ou décharges autorisées, y compris les frais de décharge,
- Le réglage et le compactage de la fondation.
- Une 1ère couche par épandage d’émulsion de bitume à 70% à raison de 2.5 kg/m², gravillonnage à raison de 12 l/m² de gravillons 6/10 et cylindrage par dix passes au compacteur à pneus.
- Une 2ème  couche par épandage d’émulsion de bitume à 70% à raison de 1.5 kg/m², gravillonnage à raison de 10 l/m² de gravillons 4/6 et cylindrage.
- l'évacuation des matériaux de rejet</t>
  </si>
  <si>
    <t>Revêtement en bicouche 6/10 mis en place à la main</t>
  </si>
  <si>
    <t>Le mètre carré :</t>
  </si>
  <si>
    <t>Revêtement en bicouche 10/14</t>
  </si>
  <si>
    <t>Revêtement bicouche 10/14 comprenant :
- le balayage et le nettoyage soigné des surfaces à revêtir et l'évacuation des produits recueillis en dépôts définitifs,  ou décharges autorisées, y compris les frais de décharge,
- Le réglage et le compactage de la fondation.
- Une 1ère couche par épandage d’émulsion de bitume à 70% à raison de 2.5 kg/m², gravillonnage à raison de 12 l/m² de gravillons 10/14 et cylindrage par dix passes au compacteur à pneus.
- Une 2ème  couche par épandage d’émulsion de bitume à 70% à raison de 1.5 kg/m², gravillonnage à raison de 10 l/m² de gravillons 4/6 et cylindrage.
- l'évacuation des matériaux de rejet
Ce prix rémunère la mise en œuvre d'un revêtement bicouche.</t>
  </si>
  <si>
    <t>Revêtement en bicouche 10/14 mis en place mécaniquement</t>
  </si>
  <si>
    <t>Couche d'accrochage</t>
  </si>
  <si>
    <t>Béton bitumineux</t>
  </si>
  <si>
    <t>Béton bitumineux semi-grenu (BBSG)</t>
  </si>
  <si>
    <t>Ce prix s’applique à la fabrication et la mise en œuvre  de BBSG  pour revêtement de chaussée, il comprend :
- L’étude de formulation
- le balayage mécanique des chaussées à revêtir avec nettoyage et enlèvement des terres ayant déboulées des terrains alentours, 
- Chargement à la centrale et transport
- Le réglage et le compactage de la fondation
- Répandage au finisseur en une seule couche et compactage suivant profils définis de manière à obtenir les épaisseurs prescrites (5 à 8 cm pour les BBSG 0/10 et 6 à 13 cm pour les BBSG 0/14)
- Sujétions résultant des conditions de circulations sur le chantier
- Eventuels essais de déflections effectués par un laboratoire agréé et les améliorations suivant résultat.
Ce prix tient compte de tous les aléas et sujétions, en particulier de la présence d'ouvrages en dépassement de 3 à 4 cm à raccorder.
La couche d'accrochage sera rémunérée par un prix à part.</t>
  </si>
  <si>
    <t>Béton bitumineux semi-grenu (BBSG) 0/10</t>
  </si>
  <si>
    <t>T</t>
  </si>
  <si>
    <t xml:space="preserve">La tonne : </t>
  </si>
  <si>
    <t>Béton bitumineux mis en place à la main</t>
  </si>
  <si>
    <t>Ce prix comprend les sujétions particulières pour mise en place, réglage et compactage à la main des bétons bitumineux.
La tonne :</t>
  </si>
  <si>
    <t>Mise à niveau des ouvrages existants</t>
  </si>
  <si>
    <t xml:space="preserve">Ce prix rémunère la mise à niveau des ouvrages de surface existants, pour l'adaptation à la cote projet et comprend :
 - le dégagement du cadre et la récupération soigné du système de fermeture pour réutilisation,
 - la démolition au marteau piqueur ou à la main des parois pour l'abaissement à la cote finie moins l'épaisseur du couronnement, 
 - à l'inverse du paragraphe précédent, le coffrage des parois et le coulage de béton de classe d'environnement adaptée aux normes en vigueur pour la surélévation à la cote finie moins l'épaisseur du couronnement.
 - le réglage à niveau  et scellement du cadre.
 - Toutes fournitures, main d'œuvre et sujétions, en particulier des précautions à prendre pour récupérer le système de fermeture, quelle que soit la hauteur de l'ouvrage existant et son emplacement, des travaux éventuels résultant d'un bris de celui-ci, des sujétions de nettoyage dans les regards et autour d'eux, des dimensions différentes que peuvent avoir ces regards et toutes les sujétions de terrassements éventuels, etc... </t>
  </si>
  <si>
    <t>Mise à niveau de regard ou grille</t>
  </si>
  <si>
    <t>L'unité :</t>
  </si>
  <si>
    <t>Dépose et repose de bordures et caniveaux</t>
  </si>
  <si>
    <t>Bordures et caniveaux</t>
  </si>
  <si>
    <t>Fourniture et pose de bordures et caniveaux comprenant :
 - Le chargement, le transport et l'approvisionnement sur le lieu d'emploi des bordures, des caniveaux, et du béton de ciment
 - L'implantation, et le nivellement
 - Terrassement en terrain de toutes natures
 - Chargement et transport des déblais à la décharge 
 - La fondation et blocage latéral en béton de ciment CPJ 45 dosé à 250 kg/m³ 
 - La fourniture la pose et le calage des éléments en altimétrie et en alignement
 - L’exécution des joints de 1 cm au mortier de ciment  de coloris adapté
 - Les façons de bateaux ou rampants.
 - Le nettoyage des éléments et reconstitution de la forme de part et d'autre
 - Y compris, coupes, chutes, réalisation des courbes et main d'œuvre</t>
  </si>
  <si>
    <t>Bordures et caniveaux en béton</t>
  </si>
  <si>
    <t>Fourniture et pose de bordure béton classe 100 type P1 à P4</t>
  </si>
  <si>
    <t>Le mètre linéaire :</t>
  </si>
  <si>
    <t>Fourniture et mise en œuvre de revêtement stabilisé (clapicette)</t>
  </si>
  <si>
    <t>Fourniture et mise en œuvre de revêtement stabilisé comprenant le réglage, le cylindrage, l’épandage de désherbant sur la couche de fondation ainsi que la fourniture et la pose des matériaux stabilisés traités à la chaux d’une épaisseur de 0.10 m, y compris humidification. Le mètre carré :</t>
  </si>
  <si>
    <t>Grave Non Traitée</t>
  </si>
  <si>
    <t>Ce prix rémunère la mise en œuvre de graves non traitées pour la construction, soit d'une couche de fondation, soit d'une couche de base ou d'une couche de forme suivant les prescriptions du projet. 
Il comprend : 
- la fourniture, le transport sur le chantier et le répandage mécanique à la niveleuse des matériaux, 
- l'arrosage éventuel y compris la fourniture de l'eau, 
- la scarification éventuelle, 
- le compactage au compacteur à pneus jusqu'à l'obtention d'une compacité équivalente à 95 % de celle correspondant à l'O.P.M, 
- le réglage au profil définitif, 
- la protection contre les eaux de toutes natures y compris l'exécution et l'entretien des ouvrages provisoires correspondants, 
- les essais de laboratoire et les contrôles mentionnés dans le fascicule n°25 du C.C.T.G,
- la main d'œuvre. 
Ce prix tient compte de tous les aléas et sujétions en particulier des contrôles de régularité de la surface dressée (article 19 du fascicule 25 du C.C.T.G.) de la présence d'ouvrages.
Il s'applique au mètre cube mis en œuvre mesuré contradictoirement.</t>
  </si>
  <si>
    <t>Fourniture et mise en œuvre de GNT 0/31.5, pour corps de chaussée</t>
  </si>
  <si>
    <t xml:space="preserve"> Le mètre cube :</t>
  </si>
  <si>
    <t>Marquage en peinture rétroréfléchissante</t>
  </si>
  <si>
    <t xml:space="preserve">Ce prix rémunère la fourniture et le marquage en enduit V.N.T.P. (Visible de Nuit et par Temps de Pluie) « 1RHP 23a » avec billes réactives, continue ou discontinue y compris le pré-marquage manuel, le marquage jaune provisoire et signalisation routière. </t>
  </si>
  <si>
    <t>Marquage en peinture rétroréflechissante, L=10cm</t>
  </si>
  <si>
    <t>Marquage en peinture rétroréfléchissante de logos spéciaux (piéton, vélo…)</t>
  </si>
  <si>
    <t>Marquage en peinture rétroréfléchissante de place handicapé</t>
  </si>
  <si>
    <t>1- PRÉPARATION DE CHANTIER, DOSSIERS ET PLANS</t>
  </si>
  <si>
    <t>Ce prix rémunère au mètre carré la réalisation de purge localisée comprenant la réalisation de terrassement sur 50 cm avec évacuation des déblais, le remblai en tout-venant 0/60 sur 40 cm et la couche de base en grave semi-concassé 0/31,5 sur 10 cm, le compactage soignée de l'ensemble
Le mètre carré :</t>
  </si>
  <si>
    <t>Ce prix rémunère la fourniture et la mise en place de bordures en bois traitées classe 4, fixées au sol par tiges métalique. Compris toutes fournitures main d'œuvre ou sujétions.
Section : 20 × 10 cm ou Ø 15 cm
Le mètre linéaire :</t>
  </si>
  <si>
    <t>Rabotage à la fraise mécanique de chaussées ou trottoirs pour ancrage de revêtement en enrobé à chaud, y compris chargement et évacuation des déblais à la décharge publique, balayage et toutes sujétions. Largeur d’ancrage 0.50 m ; profondeur mini 0.05 m. Le mètre linéaire :</t>
  </si>
  <si>
    <t>Ce prix rémunère le chargement et l'évacuation du terrain en stabilisé et des bordures bois en place au niveau du parking sud. Compris toutes sujétions pour l'ensemble.
Le forfait :</t>
  </si>
  <si>
    <t>Ce prix rémunère la frouniture et le mise en place d'un panneau de stationnement place PMR comprenant :
 - 1 panneau arrêt et stationnement interdit B6d
- 1 panonceau sauf PMR M6h
- 1 poteau rectangulaire
- 3 brides de fixation
Compris l'insatllation dans un massif de fondation en béton et toutes sujétions.
L'unité</t>
  </si>
  <si>
    <t>Ce prix rémunère la frouniture et le mise en place d'un panneau de stationnement place PMR comprenant :
- 1 panneau premiers secours E003
- 1 poteau rectangulaire
- 3 brides de fixation
Compris l'insatllation dans un massif de fondation en béton et toutes sujétions.
L'unité</t>
  </si>
  <si>
    <t>Balayage chargement et évacuation des déchets. 
Le mètre carré :</t>
  </si>
  <si>
    <t>Ce prix rémunère le mètre carré d’accotement arasé. Il comprend le dérasement exécuté avec engins mécaniques, le réglage, l’évacuation des excédents en décharge. L’accotement sera traité sur sa pleine largeur. 
Le mètre carré :</t>
  </si>
  <si>
    <t>Découpage soigné de chaussée ou de trottoir, exécution d’une saignée nette et rectiligne pour calage du revêtement, la reprise éventuelle des lèvres de la découpe dans le cas où ces dernières ne présenteraient pas un bord franc y compris chargement et transport des déblais en décharge publique, balayage et toutes sujétions, travail exécuté au marteau pneumatique ou fraise mécanique. 
Le mètre linéaire :</t>
  </si>
  <si>
    <t>Comprenant fourniture, transport et mise en œuvre de la couche d’imprégnation de 0.3 Kg d’émulsion cationique à 65% de bitume résiduel par m². 
Le mètre carré :</t>
  </si>
  <si>
    <t>Prix comprenant :
- le sciage des bordures et des fondations à chaque extrémité de la zone à déposer,
- le démontage des bordures et des caniveaux et le béton de fondation
- le tri, le nettoyage et le décroutage des éléments réutilisables, 
- l'évacuation des bordures ou des caniveaux non réutilisables ainsi que des matériaux démolis, à la décharge publique ou à l'endroit désigné par le Directeur des Travaux y compris les frais de décharge,
- la mise en dépôt des bordures et des caniveaux en vue de leur réemploi 
- le réglage et le compactage du fond de forme, 
- la fourniture et la mise en œuvre de béton de classe d'environnement adaptée aux normes en vigueur pour la réalisation du massif de fondation, 
- la mise en place des bordures et leur rejointoiement, ainsi que la fourniture éventuelle d'éléments neufs. 
- toutes fournitures, main d'œuvre et sujétion.
Le mètre linéaire :</t>
  </si>
  <si>
    <t>4 - DIVERS</t>
  </si>
  <si>
    <t>3 - VOIRIE</t>
  </si>
  <si>
    <t>2 - TERRASSEMENTS</t>
  </si>
  <si>
    <t>Tranche ferme</t>
  </si>
  <si>
    <t>Tranche optionnelle 1</t>
  </si>
  <si>
    <t>Tranche optionnelle 2</t>
  </si>
  <si>
    <t>L’installation et le repliement du chantier seront payés par un prix unique :
Ce prix rémunère les frais d’installation de chantier relatifs à l’ensemble des travaux faisant l’objet du marché, et notamment :
 - La mise en place de l’installation de chantier, l’entretien et le repliement définitif
 - L’installation et le repliement des dispositifs assurant la sécurité et l’hygiène du chantier (baraque de chantier et sanitaire)
 - Les branchements aux réseaux et consommations
 - La création, l’entretien et la remise en état des pistes de chantier nécessaires au déplacement des engins et au transport des matériaux
 - L'établissement des plans d'exécution
 - la réalisation d'un constatd'huissier
 - Etablissement des documents de travaux (DICT, interventions auprès des concessionnaires et exploitants)
 - Les frais de gardiennage, de clôture, de remise en état des lieux à l’achèvement des matériaux
Elle sera rémunérée en deux fractions : 70% après la réalisation des installation de chantier et 30% après de démontage et remise en état.
Le forfait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</si>
</sst>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0.00\ &quot;F&quot;"/>
    <numFmt numFmtId="166" formatCode="0.0000"/>
  </numFmts>
  <fonts count="37" x14ac:knownFonts="1">
    <font>
      <sz val="10"/>
      <name val="Arial"/>
    </font>
    <font>
      <sz val="10"/>
      <name val="Arial"/>
      <family val="2"/>
    </font>
    <font>
      <sz val="8"/>
      <name val="Arial"/>
      <family val="2"/>
    </font>
    <font>
      <b/>
      <sz val="10"/>
      <name val="Arial"/>
      <family val="2"/>
    </font>
    <font>
      <sz val="10"/>
      <name val="Arial"/>
      <family val="2"/>
    </font>
    <font>
      <sz val="10"/>
      <color indexed="9"/>
      <name val="Arial"/>
      <family val="2"/>
    </font>
    <font>
      <b/>
      <sz val="9"/>
      <name val="Arial"/>
      <family val="2"/>
    </font>
    <font>
      <sz val="9"/>
      <name val="Arial"/>
      <family val="2"/>
    </font>
    <font>
      <sz val="9"/>
      <color indexed="9"/>
      <name val="Arial"/>
      <family val="2"/>
    </font>
    <font>
      <b/>
      <sz val="11"/>
      <name val="Arial"/>
      <family val="2"/>
    </font>
    <font>
      <i/>
      <sz val="11"/>
      <name val="Arial"/>
      <family val="2"/>
    </font>
    <font>
      <sz val="11"/>
      <name val="Arial"/>
      <family val="2"/>
    </font>
    <font>
      <sz val="9"/>
      <color indexed="10"/>
      <name val="Arial Black"/>
      <family val="2"/>
    </font>
    <font>
      <b/>
      <sz val="10"/>
      <color indexed="9"/>
      <name val="Arial"/>
      <family val="2"/>
    </font>
    <font>
      <sz val="12"/>
      <color rgb="FF0070C0"/>
      <name val="Arial"/>
      <family val="2"/>
    </font>
    <font>
      <i/>
      <sz val="14"/>
      <name val="Arial"/>
      <family val="2"/>
    </font>
    <font>
      <sz val="10"/>
      <name val="Arial Rounded MT Bold"/>
      <family val="2"/>
    </font>
    <font>
      <i/>
      <u/>
      <sz val="9"/>
      <name val="Arial"/>
      <family val="2"/>
    </font>
    <font>
      <sz val="9"/>
      <color theme="0" tint="-0.14999847407452621"/>
      <name val="Arial"/>
      <family val="2"/>
    </font>
    <font>
      <u/>
      <sz val="14"/>
      <name val="Arial"/>
      <family val="2"/>
    </font>
    <font>
      <b/>
      <u/>
      <sz val="14"/>
      <name val="Arial"/>
      <family val="2"/>
    </font>
    <font>
      <sz val="12"/>
      <color rgb="FFFF0000"/>
      <name val="Arial"/>
      <family val="2"/>
    </font>
    <font>
      <i/>
      <sz val="11"/>
      <color rgb="FFFF0000"/>
      <name val="Arial"/>
      <family val="2"/>
    </font>
    <font>
      <i/>
      <sz val="11"/>
      <color rgb="FF0070C0"/>
      <name val="Arial"/>
      <family val="2"/>
    </font>
    <font>
      <b/>
      <i/>
      <sz val="11"/>
      <color rgb="FF00B050"/>
      <name val="Arial"/>
      <family val="2"/>
    </font>
    <font>
      <sz val="10"/>
      <color rgb="FF000000"/>
      <name val="Arial"/>
      <family val="2"/>
    </font>
    <font>
      <b/>
      <i/>
      <sz val="8"/>
      <name val="Arial"/>
      <family val="2"/>
    </font>
    <font>
      <sz val="10"/>
      <color indexed="49"/>
      <name val="Arial"/>
      <family val="2"/>
    </font>
    <font>
      <sz val="16"/>
      <color theme="0"/>
      <name val="Arial Black"/>
      <family val="2"/>
    </font>
    <font>
      <sz val="10"/>
      <name val="Arial Black"/>
      <family val="2"/>
    </font>
    <font>
      <sz val="10"/>
      <name val="Arial"/>
      <family val="2"/>
    </font>
    <font>
      <sz val="10"/>
      <color theme="1"/>
      <name val="Arial"/>
      <family val="2"/>
    </font>
    <font>
      <b/>
      <u/>
      <sz val="10"/>
      <name val="Arial"/>
      <family val="2"/>
    </font>
    <font>
      <b/>
      <u/>
      <sz val="8"/>
      <name val="Arial"/>
      <family val="2"/>
    </font>
    <font>
      <sz val="12"/>
      <name val="Arial Black"/>
      <family val="2"/>
    </font>
    <font>
      <sz val="12"/>
      <color indexed="49"/>
      <name val="Arial Black"/>
      <family val="2"/>
    </font>
    <font>
      <i/>
      <sz val="10"/>
      <name val="Arial"/>
      <family val="2"/>
    </font>
  </fonts>
  <fills count="10">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theme="0" tint="-0.34998626667073579"/>
        <bgColor indexed="64"/>
      </patternFill>
    </fill>
    <fill>
      <patternFill patternType="solid">
        <fgColor theme="2" tint="-9.9978637043366805E-2"/>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indexed="64"/>
      </bottom>
      <diagonal/>
    </border>
    <border>
      <left/>
      <right style="thin">
        <color rgb="FFFF0000"/>
      </right>
      <top/>
      <bottom style="thin">
        <color indexed="64"/>
      </bottom>
      <diagonal/>
    </border>
    <border>
      <left style="thin">
        <color rgb="FFFF0000"/>
      </left>
      <right/>
      <top style="thin">
        <color auto="1"/>
      </top>
      <bottom/>
      <diagonal/>
    </border>
    <border>
      <left/>
      <right style="thin">
        <color rgb="FFFF0000"/>
      </right>
      <top style="thin">
        <color auto="1"/>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00B050"/>
      </left>
      <right style="medium">
        <color rgb="FF00B050"/>
      </right>
      <top style="medium">
        <color rgb="FF00B050"/>
      </top>
      <bottom style="medium">
        <color rgb="FF00B050"/>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44" fontId="30" fillId="0" borderId="0" applyFont="0" applyFill="0" applyBorder="0" applyAlignment="0" applyProtection="0"/>
  </cellStyleXfs>
  <cellXfs count="165">
    <xf numFmtId="0" fontId="0" fillId="0" borderId="0" xfId="0"/>
    <xf numFmtId="0" fontId="5" fillId="0" borderId="0" xfId="0" applyFont="1" applyAlignment="1">
      <alignment horizontal="right"/>
    </xf>
    <xf numFmtId="0" fontId="1" fillId="0" borderId="0" xfId="0" applyFont="1" applyAlignment="1">
      <alignment horizontal="center" vertical="top" wrapText="1"/>
    </xf>
    <xf numFmtId="0" fontId="1" fillId="0" borderId="4" xfId="0" applyFont="1" applyBorder="1" applyAlignment="1">
      <alignment horizontal="center" vertical="center" wrapText="1"/>
    </xf>
    <xf numFmtId="0" fontId="8" fillId="0" borderId="5" xfId="0" applyFont="1" applyBorder="1" applyAlignment="1">
      <alignment horizontal="righ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0" xfId="0" applyFont="1"/>
    <xf numFmtId="0" fontId="11" fillId="0" borderId="0" xfId="0" applyFont="1"/>
    <xf numFmtId="44" fontId="0" fillId="0" borderId="0" xfId="0" applyNumberFormat="1"/>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1" fillId="0" borderId="8" xfId="0" applyFont="1" applyBorder="1" applyAlignment="1">
      <alignment vertical="center" wrapText="1"/>
    </xf>
    <xf numFmtId="0" fontId="8" fillId="3" borderId="0" xfId="0" applyFont="1" applyFill="1" applyBorder="1" applyAlignment="1">
      <alignment horizontal="right" vertical="top" wrapText="1"/>
    </xf>
    <xf numFmtId="0" fontId="1" fillId="3" borderId="0" xfId="0" applyFont="1" applyFill="1" applyBorder="1" applyAlignment="1">
      <alignment horizontal="center" vertical="top" wrapText="1"/>
    </xf>
    <xf numFmtId="166" fontId="7" fillId="0" borderId="11"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166" fontId="6" fillId="0" borderId="1" xfId="0" applyNumberFormat="1" applyFont="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7" fillId="0" borderId="8" xfId="0" applyNumberFormat="1" applyFont="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0" xfId="0" applyNumberFormat="1" applyFont="1" applyAlignment="1">
      <alignment horizontal="center" vertical="top"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 fillId="0" borderId="0" xfId="0" applyFont="1" applyAlignment="1">
      <alignment vertical="center" wrapText="1"/>
    </xf>
    <xf numFmtId="0" fontId="9" fillId="0" borderId="0" xfId="0" applyFont="1" applyFill="1" applyBorder="1" applyAlignment="1">
      <alignment horizontal="right" vertical="center"/>
    </xf>
    <xf numFmtId="0" fontId="13" fillId="0" borderId="0" xfId="0" applyFont="1" applyAlignment="1">
      <alignment horizontal="right"/>
    </xf>
    <xf numFmtId="0" fontId="3" fillId="0" borderId="0" xfId="0" applyFont="1"/>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xf numFmtId="0" fontId="15" fillId="0" borderId="0" xfId="0" applyFont="1" applyAlignment="1">
      <alignment vertical="center" wrapText="1"/>
    </xf>
    <xf numFmtId="0" fontId="16" fillId="2" borderId="12" xfId="0" applyFont="1" applyFill="1" applyBorder="1" applyAlignment="1">
      <alignment vertical="center" wrapText="1"/>
    </xf>
    <xf numFmtId="0" fontId="17" fillId="0" borderId="11" xfId="0" applyFont="1" applyBorder="1" applyAlignment="1">
      <alignment vertical="center" wrapText="1"/>
    </xf>
    <xf numFmtId="0" fontId="1" fillId="0" borderId="8" xfId="0" applyFont="1" applyFill="1" applyBorder="1" applyAlignment="1">
      <alignment horizontal="right" vertical="center" wrapText="1"/>
    </xf>
    <xf numFmtId="0" fontId="1" fillId="0" borderId="0" xfId="0" applyFont="1" applyAlignment="1">
      <alignment wrapText="1"/>
    </xf>
    <xf numFmtId="0" fontId="1" fillId="0" borderId="0" xfId="0" applyFont="1" applyAlignment="1">
      <alignment horizontal="center" wrapText="1"/>
    </xf>
    <xf numFmtId="0" fontId="1" fillId="3" borderId="0" xfId="0" applyFont="1" applyFill="1" applyBorder="1" applyAlignment="1">
      <alignment wrapText="1"/>
    </xf>
    <xf numFmtId="0" fontId="1" fillId="3" borderId="0" xfId="0" applyFont="1" applyFill="1" applyBorder="1" applyAlignment="1">
      <alignment horizontal="center" wrapText="1"/>
    </xf>
    <xf numFmtId="0" fontId="18" fillId="3" borderId="0" xfId="0" applyFont="1" applyFill="1" applyBorder="1" applyAlignment="1">
      <alignment horizontal="left" vertical="center" wrapText="1"/>
    </xf>
    <xf numFmtId="0" fontId="1" fillId="3" borderId="0" xfId="0" applyFont="1" applyFill="1" applyBorder="1"/>
    <xf numFmtId="0" fontId="14" fillId="0" borderId="0" xfId="0" applyFont="1" applyAlignment="1">
      <alignment vertical="center" wrapText="1"/>
    </xf>
    <xf numFmtId="0" fontId="16" fillId="0" borderId="11" xfId="0" applyFont="1" applyFill="1" applyBorder="1" applyAlignment="1">
      <alignment horizontal="right" vertical="center" wrapText="1" indent="1"/>
    </xf>
    <xf numFmtId="44" fontId="1" fillId="0" borderId="0" xfId="0" applyNumberFormat="1" applyFont="1" applyAlignment="1">
      <alignment horizontal="right" vertical="center"/>
    </xf>
    <xf numFmtId="44" fontId="14" fillId="0" borderId="0" xfId="0" applyNumberFormat="1" applyFont="1" applyAlignment="1">
      <alignment vertical="center"/>
    </xf>
    <xf numFmtId="44" fontId="15" fillId="0" borderId="0" xfId="0" applyNumberFormat="1" applyFont="1" applyAlignment="1">
      <alignment vertical="center"/>
    </xf>
    <xf numFmtId="44" fontId="1" fillId="0" borderId="4" xfId="1" applyNumberFormat="1" applyFont="1" applyBorder="1" applyAlignment="1">
      <alignment horizontal="right" vertical="center"/>
    </xf>
    <xf numFmtId="44" fontId="7" fillId="0" borderId="6" xfId="1" applyNumberFormat="1" applyFont="1" applyBorder="1" applyAlignment="1">
      <alignment horizontal="right" vertical="center"/>
    </xf>
    <xf numFmtId="44" fontId="7" fillId="0" borderId="8" xfId="1" applyNumberFormat="1" applyFont="1" applyBorder="1" applyAlignment="1">
      <alignment horizontal="right" vertical="center"/>
    </xf>
    <xf numFmtId="44" fontId="16" fillId="2" borderId="6" xfId="0" applyNumberFormat="1" applyFont="1" applyFill="1" applyBorder="1" applyAlignment="1">
      <alignment horizontal="right" vertical="center"/>
    </xf>
    <xf numFmtId="44" fontId="1" fillId="0" borderId="7" xfId="1" applyNumberFormat="1" applyFont="1" applyBorder="1" applyAlignment="1">
      <alignment horizontal="right" vertical="center"/>
    </xf>
    <xf numFmtId="44" fontId="1" fillId="0" borderId="7" xfId="0" applyNumberFormat="1" applyFont="1" applyFill="1" applyBorder="1" applyAlignment="1">
      <alignment horizontal="right" vertical="center"/>
    </xf>
    <xf numFmtId="44" fontId="1" fillId="0" borderId="0" xfId="0" applyNumberFormat="1" applyFont="1" applyAlignment="1">
      <alignment horizontal="right"/>
    </xf>
    <xf numFmtId="44" fontId="1" fillId="3" borderId="0" xfId="0" applyNumberFormat="1" applyFont="1" applyFill="1" applyBorder="1" applyAlignment="1">
      <alignment horizontal="right"/>
    </xf>
    <xf numFmtId="164" fontId="1" fillId="0" borderId="12" xfId="0" applyNumberFormat="1" applyFont="1" applyBorder="1" applyAlignment="1">
      <alignment vertical="center"/>
    </xf>
    <xf numFmtId="164" fontId="7" fillId="0" borderId="11" xfId="0" applyNumberFormat="1" applyFont="1" applyBorder="1" applyAlignment="1">
      <alignment vertical="center"/>
    </xf>
    <xf numFmtId="164" fontId="1" fillId="0" borderId="11" xfId="0" applyNumberFormat="1" applyFont="1" applyBorder="1" applyAlignment="1">
      <alignment vertical="center"/>
    </xf>
    <xf numFmtId="164" fontId="1" fillId="0" borderId="8" xfId="0" applyNumberFormat="1" applyFont="1" applyBorder="1" applyAlignment="1">
      <alignment vertical="center"/>
    </xf>
    <xf numFmtId="44" fontId="1" fillId="0" borderId="12" xfId="1" applyNumberFormat="1" applyFont="1" applyBorder="1" applyAlignment="1">
      <alignment horizontal="right" vertical="center"/>
    </xf>
    <xf numFmtId="44" fontId="7" fillId="0" borderId="11" xfId="1" applyNumberFormat="1" applyFont="1" applyBorder="1" applyAlignment="1">
      <alignment vertical="center"/>
    </xf>
    <xf numFmtId="44" fontId="1" fillId="0" borderId="11" xfId="1" applyNumberFormat="1" applyFont="1" applyBorder="1" applyAlignment="1">
      <alignment vertical="center"/>
    </xf>
    <xf numFmtId="44" fontId="1" fillId="0" borderId="8" xfId="1" applyNumberFormat="1" applyFont="1" applyBorder="1" applyAlignment="1">
      <alignment horizontal="right" vertical="center"/>
    </xf>
    <xf numFmtId="44" fontId="1" fillId="0" borderId="8" xfId="1" applyNumberFormat="1" applyFont="1" applyBorder="1" applyAlignment="1">
      <alignment vertical="center"/>
    </xf>
    <xf numFmtId="44" fontId="3" fillId="0" borderId="3" xfId="0" applyNumberFormat="1" applyFont="1" applyBorder="1" applyAlignment="1">
      <alignment horizontal="center" vertical="center"/>
    </xf>
    <xf numFmtId="0" fontId="20" fillId="0" borderId="0" xfId="0" applyFont="1" applyAlignment="1">
      <alignment vertical="center" wrapText="1"/>
    </xf>
    <xf numFmtId="0" fontId="19" fillId="0" borderId="0" xfId="0" applyFont="1" applyAlignment="1">
      <alignment vertical="center" wrapText="1"/>
    </xf>
    <xf numFmtId="0" fontId="14" fillId="0" borderId="0" xfId="0" applyFont="1" applyAlignment="1">
      <alignment vertical="center"/>
    </xf>
    <xf numFmtId="0" fontId="21" fillId="0" borderId="0" xfId="0" applyFont="1" applyAlignment="1">
      <alignment vertical="center"/>
    </xf>
    <xf numFmtId="0" fontId="7" fillId="0" borderId="6" xfId="0" applyFont="1" applyBorder="1" applyAlignment="1">
      <alignment horizontal="center" vertical="center" wrapText="1"/>
    </xf>
    <xf numFmtId="44" fontId="9" fillId="0" borderId="10" xfId="1" applyNumberFormat="1" applyFont="1" applyFill="1" applyBorder="1" applyAlignment="1">
      <alignment horizontal="right" vertical="center"/>
    </xf>
    <xf numFmtId="166" fontId="7" fillId="0" borderId="11" xfId="0" applyNumberFormat="1" applyFont="1" applyFill="1" applyBorder="1" applyAlignment="1">
      <alignment horizontal="center" vertical="center" wrapText="1"/>
    </xf>
    <xf numFmtId="0" fontId="11" fillId="4" borderId="0" xfId="0" applyFont="1" applyFill="1"/>
    <xf numFmtId="44" fontId="0" fillId="4" borderId="0" xfId="0" applyNumberFormat="1" applyFill="1"/>
    <xf numFmtId="0" fontId="9" fillId="4" borderId="0" xfId="0" applyFont="1" applyFill="1"/>
    <xf numFmtId="0" fontId="4" fillId="4" borderId="0" xfId="0" applyFont="1" applyFill="1" applyAlignment="1">
      <alignment horizontal="left" indent="2"/>
    </xf>
    <xf numFmtId="0" fontId="11" fillId="4" borderId="13" xfId="0" applyFont="1" applyFill="1" applyBorder="1"/>
    <xf numFmtId="44" fontId="0" fillId="4" borderId="13" xfId="0" applyNumberFormat="1" applyFill="1" applyBorder="1"/>
    <xf numFmtId="44" fontId="9" fillId="4" borderId="2" xfId="0" applyNumberFormat="1" applyFont="1" applyFill="1" applyBorder="1"/>
    <xf numFmtId="0" fontId="11" fillId="5" borderId="9" xfId="0" applyFont="1" applyFill="1" applyBorder="1"/>
    <xf numFmtId="0" fontId="11" fillId="5" borderId="13" xfId="0" applyFont="1" applyFill="1" applyBorder="1"/>
    <xf numFmtId="44" fontId="9" fillId="5" borderId="2" xfId="0" applyNumberFormat="1" applyFont="1" applyFill="1" applyBorder="1"/>
    <xf numFmtId="9" fontId="11" fillId="5" borderId="9" xfId="0" applyNumberFormat="1" applyFont="1" applyFill="1" applyBorder="1" applyAlignment="1">
      <alignment horizontal="left"/>
    </xf>
    <xf numFmtId="0" fontId="23" fillId="4" borderId="0" xfId="0" applyFont="1" applyFill="1"/>
    <xf numFmtId="0" fontId="0" fillId="4" borderId="0" xfId="0" applyFill="1"/>
    <xf numFmtId="0" fontId="22" fillId="5" borderId="14" xfId="0" applyFont="1" applyFill="1" applyBorder="1"/>
    <xf numFmtId="0" fontId="10" fillId="5" borderId="15" xfId="0" applyFont="1" applyFill="1" applyBorder="1"/>
    <xf numFmtId="0" fontId="11" fillId="5" borderId="15" xfId="0" applyFont="1" applyFill="1" applyBorder="1"/>
    <xf numFmtId="44" fontId="0" fillId="5" borderId="16" xfId="0" applyNumberFormat="1" applyFill="1" applyBorder="1"/>
    <xf numFmtId="0" fontId="22" fillId="5" borderId="17" xfId="0" applyFont="1" applyFill="1" applyBorder="1"/>
    <xf numFmtId="0" fontId="10" fillId="5" borderId="0" xfId="0" applyFont="1" applyFill="1" applyBorder="1"/>
    <xf numFmtId="0" fontId="11" fillId="5" borderId="0" xfId="0" applyFont="1" applyFill="1" applyBorder="1"/>
    <xf numFmtId="44" fontId="0" fillId="5" borderId="18" xfId="0" applyNumberFormat="1" applyFill="1" applyBorder="1"/>
    <xf numFmtId="0" fontId="4" fillId="5" borderId="17" xfId="0" applyFont="1" applyFill="1" applyBorder="1" applyAlignment="1">
      <alignment horizontal="left" indent="2"/>
    </xf>
    <xf numFmtId="0" fontId="4" fillId="5" borderId="17" xfId="0" applyFont="1" applyFill="1" applyBorder="1"/>
    <xf numFmtId="0" fontId="11" fillId="5" borderId="19" xfId="0" applyFont="1" applyFill="1" applyBorder="1"/>
    <xf numFmtId="44" fontId="0" fillId="5" borderId="20" xfId="0" applyNumberFormat="1" applyFill="1" applyBorder="1"/>
    <xf numFmtId="0" fontId="11" fillId="5" borderId="21" xfId="0" applyFont="1" applyFill="1" applyBorder="1"/>
    <xf numFmtId="44" fontId="0" fillId="5" borderId="22" xfId="0" applyNumberFormat="1" applyFill="1" applyBorder="1"/>
    <xf numFmtId="0" fontId="9" fillId="5" borderId="17" xfId="0" applyFont="1" applyFill="1" applyBorder="1"/>
    <xf numFmtId="0" fontId="11" fillId="5" borderId="17" xfId="0" applyFont="1" applyFill="1" applyBorder="1"/>
    <xf numFmtId="0" fontId="1" fillId="5" borderId="17" xfId="0" applyFont="1" applyFill="1" applyBorder="1" applyAlignment="1">
      <alignment horizontal="right"/>
    </xf>
    <xf numFmtId="9" fontId="1" fillId="5" borderId="0" xfId="0" applyNumberFormat="1" applyFont="1" applyFill="1" applyBorder="1" applyAlignment="1">
      <alignment horizontal="left"/>
    </xf>
    <xf numFmtId="0" fontId="1" fillId="5" borderId="0" xfId="0" applyFont="1" applyFill="1" applyBorder="1"/>
    <xf numFmtId="44" fontId="1" fillId="5" borderId="18" xfId="0" applyNumberFormat="1" applyFont="1" applyFill="1" applyBorder="1"/>
    <xf numFmtId="0" fontId="11" fillId="5" borderId="19" xfId="0" applyFont="1" applyFill="1" applyBorder="1" applyAlignment="1">
      <alignment horizontal="right"/>
    </xf>
    <xf numFmtId="0" fontId="0" fillId="5" borderId="23" xfId="0" applyFill="1" applyBorder="1"/>
    <xf numFmtId="0" fontId="0" fillId="5" borderId="24" xfId="0" applyFill="1" applyBorder="1"/>
    <xf numFmtId="44" fontId="0" fillId="5" borderId="25" xfId="0" applyNumberFormat="1" applyFill="1" applyBorder="1"/>
    <xf numFmtId="0" fontId="24" fillId="0" borderId="0" xfId="0" applyFont="1"/>
    <xf numFmtId="0" fontId="24" fillId="6" borderId="0" xfId="0" applyFont="1" applyFill="1"/>
    <xf numFmtId="44" fontId="24" fillId="6" borderId="26" xfId="0" applyNumberFormat="1" applyFont="1" applyFill="1" applyBorder="1"/>
    <xf numFmtId="0" fontId="9" fillId="5" borderId="0" xfId="0" applyFont="1" applyFill="1" applyBorder="1"/>
    <xf numFmtId="44" fontId="9" fillId="5" borderId="10" xfId="0" applyNumberFormat="1" applyFont="1" applyFill="1" applyBorder="1"/>
    <xf numFmtId="0" fontId="0" fillId="6" borderId="0" xfId="0" applyFill="1"/>
    <xf numFmtId="44" fontId="0" fillId="6" borderId="0" xfId="0" applyNumberFormat="1" applyFill="1"/>
    <xf numFmtId="0" fontId="1" fillId="0" borderId="0" xfId="2"/>
    <xf numFmtId="0" fontId="1" fillId="0" borderId="0" xfId="2" applyFill="1"/>
    <xf numFmtId="0" fontId="1" fillId="0" borderId="0" xfId="2" applyNumberFormat="1" applyAlignment="1">
      <alignment horizontal="left" vertical="center" wrapText="1"/>
    </xf>
    <xf numFmtId="0" fontId="1" fillId="0" borderId="0" xfId="2" applyAlignment="1">
      <alignment horizontal="left" vertical="center" wrapText="1"/>
    </xf>
    <xf numFmtId="0" fontId="1" fillId="0" borderId="0" xfId="2" applyFill="1" applyBorder="1" applyAlignment="1">
      <alignment horizontal="left" vertical="center" wrapText="1"/>
    </xf>
    <xf numFmtId="0" fontId="28" fillId="8" borderId="0" xfId="2" applyNumberFormat="1" applyFont="1" applyFill="1" applyAlignment="1">
      <alignment horizontal="center" vertical="center" wrapText="1"/>
    </xf>
    <xf numFmtId="0" fontId="27" fillId="0" borderId="12" xfId="2" applyFont="1" applyBorder="1"/>
    <xf numFmtId="0" fontId="2" fillId="0" borderId="11" xfId="2" applyNumberFormat="1" applyFont="1" applyBorder="1" applyAlignment="1">
      <alignment horizontal="left" vertical="top" wrapText="1"/>
    </xf>
    <xf numFmtId="0" fontId="27" fillId="0" borderId="11" xfId="2" applyFont="1" applyBorder="1"/>
    <xf numFmtId="0" fontId="2" fillId="0" borderId="8" xfId="2" applyNumberFormat="1" applyFont="1" applyBorder="1" applyAlignment="1">
      <alignment horizontal="left" vertical="top" wrapText="1"/>
    </xf>
    <xf numFmtId="0" fontId="27" fillId="0" borderId="8" xfId="2" applyFont="1" applyBorder="1"/>
    <xf numFmtId="0" fontId="32" fillId="0" borderId="12" xfId="2" applyNumberFormat="1" applyFont="1" applyBorder="1" applyAlignment="1">
      <alignment horizontal="left" vertical="top" wrapText="1"/>
    </xf>
    <xf numFmtId="0" fontId="33" fillId="0" borderId="11" xfId="2" applyNumberFormat="1" applyFont="1" applyBorder="1" applyAlignment="1">
      <alignment horizontal="left" vertical="top" wrapText="1"/>
    </xf>
    <xf numFmtId="0" fontId="26" fillId="0" borderId="11" xfId="2" applyNumberFormat="1" applyFont="1" applyBorder="1" applyAlignment="1">
      <alignment horizontal="left" vertical="top" wrapText="1"/>
    </xf>
    <xf numFmtId="0" fontId="1" fillId="0" borderId="4" xfId="2" applyNumberFormat="1" applyFont="1" applyBorder="1" applyAlignment="1">
      <alignment horizontal="left" vertical="top"/>
    </xf>
    <xf numFmtId="0" fontId="1" fillId="0" borderId="6" xfId="2" applyNumberFormat="1" applyFont="1" applyBorder="1" applyAlignment="1">
      <alignment horizontal="left" vertical="top"/>
    </xf>
    <xf numFmtId="0" fontId="29" fillId="0" borderId="32" xfId="2" applyNumberFormat="1" applyFont="1" applyFill="1" applyBorder="1" applyAlignment="1">
      <alignment horizontal="left" vertical="center" wrapText="1"/>
    </xf>
    <xf numFmtId="0" fontId="29" fillId="0" borderId="33" xfId="2" applyFont="1" applyFill="1" applyBorder="1" applyAlignment="1">
      <alignment horizontal="left" vertical="center" wrapText="1"/>
    </xf>
    <xf numFmtId="0" fontId="32" fillId="0" borderId="11" xfId="2" applyNumberFormat="1" applyFont="1" applyBorder="1" applyAlignment="1">
      <alignment horizontal="left" vertical="top" wrapText="1"/>
    </xf>
    <xf numFmtId="0" fontId="34" fillId="7" borderId="28" xfId="2" applyNumberFormat="1" applyFont="1" applyFill="1" applyBorder="1" applyAlignment="1">
      <alignment horizontal="left" vertical="center" wrapText="1"/>
    </xf>
    <xf numFmtId="0" fontId="34" fillId="7" borderId="34" xfId="2" applyFont="1" applyFill="1" applyBorder="1" applyAlignment="1">
      <alignment horizontal="left" vertical="center" wrapText="1"/>
    </xf>
    <xf numFmtId="0" fontId="34" fillId="7" borderId="29" xfId="2" applyFont="1" applyFill="1" applyBorder="1" applyAlignment="1">
      <alignment horizontal="left" vertical="center" wrapText="1"/>
    </xf>
    <xf numFmtId="0" fontId="34" fillId="7" borderId="28" xfId="2" applyNumberFormat="1" applyFont="1" applyFill="1" applyBorder="1" applyAlignment="1">
      <alignment horizontal="left" vertical="top" wrapText="1"/>
    </xf>
    <xf numFmtId="0" fontId="34" fillId="7" borderId="34" xfId="2" applyNumberFormat="1" applyFont="1" applyFill="1" applyBorder="1" applyAlignment="1">
      <alignment horizontal="left" vertical="top"/>
    </xf>
    <xf numFmtId="0" fontId="35" fillId="7" borderId="29" xfId="2" applyFont="1" applyFill="1" applyBorder="1"/>
    <xf numFmtId="44" fontId="31" fillId="9" borderId="11" xfId="3" applyFont="1" applyFill="1" applyBorder="1" applyProtection="1">
      <protection locked="0"/>
    </xf>
    <xf numFmtId="44" fontId="31" fillId="9" borderId="12" xfId="3" applyFont="1" applyFill="1" applyBorder="1" applyProtection="1">
      <protection locked="0"/>
    </xf>
    <xf numFmtId="0" fontId="1" fillId="8" borderId="0"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1" fillId="0" borderId="11" xfId="0" applyFont="1" applyBorder="1"/>
    <xf numFmtId="0" fontId="1" fillId="0" borderId="11" xfId="2" applyNumberFormat="1" applyFont="1" applyBorder="1" applyAlignment="1">
      <alignment horizontal="left" vertical="top"/>
    </xf>
    <xf numFmtId="0" fontId="1" fillId="0" borderId="8" xfId="2" applyNumberFormat="1" applyFont="1" applyBorder="1" applyAlignment="1">
      <alignment horizontal="left" vertical="top"/>
    </xf>
    <xf numFmtId="0" fontId="2" fillId="0" borderId="11" xfId="0" applyNumberFormat="1" applyFont="1" applyBorder="1" applyAlignment="1">
      <alignment vertical="top" wrapText="1"/>
    </xf>
    <xf numFmtId="0" fontId="29" fillId="0" borderId="32" xfId="2" applyFont="1" applyFill="1" applyBorder="1" applyAlignment="1">
      <alignment horizontal="center" vertical="center" wrapText="1"/>
    </xf>
    <xf numFmtId="0" fontId="1" fillId="0" borderId="6" xfId="2" applyNumberFormat="1" applyFont="1" applyBorder="1" applyAlignment="1">
      <alignment horizontal="center" vertical="top"/>
    </xf>
    <xf numFmtId="0" fontId="1" fillId="0" borderId="4" xfId="2" applyNumberFormat="1" applyFont="1" applyBorder="1" applyAlignment="1">
      <alignment horizontal="center" vertical="top"/>
    </xf>
    <xf numFmtId="0" fontId="1" fillId="0" borderId="12" xfId="2" applyNumberFormat="1" applyFont="1" applyBorder="1" applyAlignment="1">
      <alignment horizontal="center" vertical="top"/>
    </xf>
    <xf numFmtId="0" fontId="1" fillId="0" borderId="0" xfId="2" applyAlignment="1">
      <alignment horizontal="center" vertical="center" wrapText="1"/>
    </xf>
    <xf numFmtId="0" fontId="1" fillId="0" borderId="0" xfId="2" applyFont="1" applyAlignment="1">
      <alignment horizontal="center" vertical="center" wrapText="1"/>
    </xf>
    <xf numFmtId="0" fontId="29" fillId="0" borderId="31" xfId="2" applyFont="1" applyFill="1" applyBorder="1" applyAlignment="1">
      <alignment horizontal="center" vertical="center" wrapText="1"/>
    </xf>
    <xf numFmtId="0" fontId="34" fillId="7" borderId="27" xfId="2" applyFont="1" applyFill="1" applyBorder="1" applyAlignment="1">
      <alignment horizontal="center" vertical="center" wrapText="1"/>
    </xf>
    <xf numFmtId="0" fontId="1" fillId="0" borderId="5" xfId="2" applyNumberFormat="1" applyFont="1" applyBorder="1" applyAlignment="1">
      <alignment horizontal="center" vertical="center"/>
    </xf>
    <xf numFmtId="0" fontId="1" fillId="0" borderId="30" xfId="2" applyNumberFormat="1" applyFont="1" applyBorder="1" applyAlignment="1">
      <alignment horizontal="center" vertical="center"/>
    </xf>
    <xf numFmtId="0" fontId="34" fillId="7" borderId="27" xfId="2" applyNumberFormat="1" applyFont="1" applyFill="1" applyBorder="1" applyAlignment="1">
      <alignment horizontal="center" vertical="center"/>
    </xf>
    <xf numFmtId="0" fontId="1" fillId="0" borderId="12" xfId="2" applyNumberFormat="1" applyFont="1" applyBorder="1" applyAlignment="1">
      <alignment horizontal="center" vertical="center"/>
    </xf>
    <xf numFmtId="0" fontId="1" fillId="0" borderId="11" xfId="2" applyNumberFormat="1" applyFont="1" applyBorder="1" applyAlignment="1">
      <alignment horizontal="center" vertical="center"/>
    </xf>
    <xf numFmtId="0" fontId="1" fillId="0" borderId="8" xfId="2" applyNumberFormat="1" applyFont="1" applyBorder="1" applyAlignment="1">
      <alignment horizontal="center" vertical="center"/>
    </xf>
    <xf numFmtId="0" fontId="36" fillId="0" borderId="0" xfId="0" applyFont="1" applyAlignment="1">
      <alignment horizontal="right"/>
    </xf>
    <xf numFmtId="0" fontId="20" fillId="0" borderId="0" xfId="0" applyFont="1" applyAlignment="1">
      <alignment horizontal="center"/>
    </xf>
  </cellXfs>
  <cellStyles count="4">
    <cellStyle name="Euro" xfId="1"/>
    <cellStyle name="Monétaire" xfId="3" builtinId="4"/>
    <cellStyle name="Normal" xfId="0" builtinId="0"/>
    <cellStyle name="Normal 2" xfId="2"/>
  </cellStyles>
  <dxfs count="1">
    <dxf>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714375</xdr:colOff>
      <xdr:row>58</xdr:row>
      <xdr:rowOff>9525</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48375" cy="940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685800</xdr:colOff>
      <xdr:row>58</xdr:row>
      <xdr:rowOff>9525</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19800" cy="940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2" name="Button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8" name="Button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0" name="Button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1" name="Button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5" name="Button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6" name="Button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7" name="Button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8" name="Button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49" name="Button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0" name="Button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1" name="Button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2" name="Button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3" name="Button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4" name="Button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5" name="Button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6" name="Button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7" name="Button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58" name="Button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Bouton 1</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baseColWidth="10" defaultRowHeight="12.75" x14ac:dyDescent="0.2"/>
  <sheetData/>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pageSetUpPr fitToPage="1"/>
  </sheetPr>
  <dimension ref="A1:G64"/>
  <sheetViews>
    <sheetView view="pageBreakPreview" zoomScaleNormal="100" zoomScaleSheetLayoutView="100" workbookViewId="0">
      <selection activeCell="C37" sqref="C37"/>
    </sheetView>
  </sheetViews>
  <sheetFormatPr baseColWidth="10" defaultRowHeight="15" customHeight="1" x14ac:dyDescent="0.2"/>
  <cols>
    <col min="1" max="1" width="4.5703125" style="1" bestFit="1" customWidth="1"/>
    <col min="2" max="2" width="9.42578125" style="2" bestFit="1" customWidth="1"/>
    <col min="3" max="3" width="75.7109375" style="36" customWidth="1"/>
    <col min="4" max="4" width="8.7109375" style="37" customWidth="1"/>
    <col min="5" max="6" width="11.7109375" style="36" customWidth="1"/>
    <col min="7" max="7" width="15.7109375" style="53" customWidth="1"/>
    <col min="8" max="16384" width="11.42578125" style="31"/>
  </cols>
  <sheetData>
    <row r="1" spans="1:7" ht="22.5" customHeight="1" x14ac:dyDescent="0.2">
      <c r="B1" s="16"/>
      <c r="C1" s="66" t="s">
        <v>0</v>
      </c>
      <c r="D1" s="30"/>
      <c r="E1" s="24"/>
      <c r="F1" s="24"/>
      <c r="G1" s="44"/>
    </row>
    <row r="2" spans="1:7" ht="18" x14ac:dyDescent="0.2">
      <c r="B2" s="16"/>
      <c r="C2" s="31"/>
      <c r="D2" s="65"/>
      <c r="E2" s="65"/>
      <c r="F2" s="65"/>
      <c r="G2" s="65"/>
    </row>
    <row r="3" spans="1:7" x14ac:dyDescent="0.2">
      <c r="B3" s="16"/>
      <c r="C3" s="68" t="s">
        <v>15</v>
      </c>
      <c r="D3" s="42"/>
      <c r="E3" s="42"/>
      <c r="F3" s="42"/>
      <c r="G3" s="45"/>
    </row>
    <row r="4" spans="1:7" ht="15" customHeight="1" x14ac:dyDescent="0.2">
      <c r="B4" s="16"/>
      <c r="C4" s="32"/>
      <c r="D4" s="32"/>
      <c r="E4" s="32"/>
      <c r="F4" s="32"/>
      <c r="G4" s="46"/>
    </row>
    <row r="5" spans="1:7" s="27" customFormat="1" ht="15" customHeight="1" x14ac:dyDescent="0.2">
      <c r="A5" s="26" t="s">
        <v>1</v>
      </c>
      <c r="B5" s="17" t="s">
        <v>2</v>
      </c>
      <c r="C5" s="28" t="s">
        <v>3</v>
      </c>
      <c r="D5" s="28" t="s">
        <v>4</v>
      </c>
      <c r="E5" s="29" t="s">
        <v>5</v>
      </c>
      <c r="F5" s="28" t="s">
        <v>6</v>
      </c>
      <c r="G5" s="64" t="s">
        <v>7</v>
      </c>
    </row>
    <row r="6" spans="1:7" ht="15" customHeight="1" x14ac:dyDescent="0.2">
      <c r="B6" s="18"/>
      <c r="C6" s="33" t="s">
        <v>8</v>
      </c>
      <c r="D6" s="3"/>
      <c r="E6" s="59"/>
      <c r="F6" s="55"/>
      <c r="G6" s="47"/>
    </row>
    <row r="7" spans="1:7" ht="15" customHeight="1" x14ac:dyDescent="0.2">
      <c r="A7" s="4" t="s">
        <v>40</v>
      </c>
      <c r="B7" s="15"/>
      <c r="C7" s="10" t="s">
        <v>40</v>
      </c>
      <c r="D7" s="11" t="s">
        <v>40</v>
      </c>
      <c r="E7" s="60"/>
      <c r="F7" s="56"/>
      <c r="G7" s="48" t="str">
        <f>IF(B7="","",F7*E7)</f>
        <v/>
      </c>
    </row>
    <row r="8" spans="1:7" ht="15" customHeight="1" x14ac:dyDescent="0.2">
      <c r="A8" s="4">
        <v>1</v>
      </c>
      <c r="B8" s="15">
        <v>101.01</v>
      </c>
      <c r="C8" s="10" t="s">
        <v>41</v>
      </c>
      <c r="D8" s="11" t="s">
        <v>42</v>
      </c>
      <c r="E8" s="60">
        <f>+INDEX(BPU!A:D,MATCH(B8,BPU!A:A,0),4)</f>
        <v>0</v>
      </c>
      <c r="F8" s="56">
        <v>1</v>
      </c>
      <c r="G8" s="48">
        <f t="shared" ref="G8:G9" si="0">IF(B8="","",F8*E8)</f>
        <v>0</v>
      </c>
    </row>
    <row r="9" spans="1:7" ht="15" customHeight="1" x14ac:dyDescent="0.2">
      <c r="A9" s="4">
        <v>1</v>
      </c>
      <c r="B9" s="15">
        <v>109.01</v>
      </c>
      <c r="C9" s="10" t="s">
        <v>43</v>
      </c>
      <c r="D9" s="11" t="s">
        <v>21</v>
      </c>
      <c r="E9" s="60">
        <f>+INDEX(BPU!A:D,MATCH(B9,BPU!A:A,0),4)</f>
        <v>0</v>
      </c>
      <c r="F9" s="56">
        <v>1</v>
      </c>
      <c r="G9" s="48">
        <f t="shared" si="0"/>
        <v>0</v>
      </c>
    </row>
    <row r="10" spans="1:7" ht="15" customHeight="1" x14ac:dyDescent="0.2">
      <c r="A10" s="4" t="s">
        <v>40</v>
      </c>
      <c r="B10" s="15"/>
      <c r="C10" s="10" t="s">
        <v>40</v>
      </c>
      <c r="D10" s="11" t="s">
        <v>40</v>
      </c>
      <c r="E10" s="60"/>
      <c r="F10" s="56"/>
      <c r="G10" s="49" t="str">
        <f t="shared" ref="G10" si="1">IF(E10="","",F10*E10)</f>
        <v/>
      </c>
    </row>
    <row r="11" spans="1:7" ht="15" customHeight="1" x14ac:dyDescent="0.2">
      <c r="A11" s="4" t="s">
        <v>40</v>
      </c>
      <c r="B11" s="15"/>
      <c r="C11" s="43" t="s">
        <v>9</v>
      </c>
      <c r="D11" s="5"/>
      <c r="E11" s="61"/>
      <c r="F11" s="57"/>
      <c r="G11" s="50">
        <f>SUBTOTAL(9,G6:G10)</f>
        <v>0</v>
      </c>
    </row>
    <row r="12" spans="1:7" ht="15" customHeight="1" x14ac:dyDescent="0.2">
      <c r="A12" s="4" t="s">
        <v>40</v>
      </c>
      <c r="B12" s="19"/>
      <c r="C12" s="12"/>
      <c r="D12" s="6"/>
      <c r="E12" s="62"/>
      <c r="F12" s="58"/>
      <c r="G12" s="51"/>
    </row>
    <row r="13" spans="1:7" ht="15" customHeight="1" x14ac:dyDescent="0.2">
      <c r="A13" s="4" t="s">
        <v>40</v>
      </c>
      <c r="B13" s="20"/>
      <c r="C13" s="33" t="s">
        <v>16</v>
      </c>
      <c r="D13" s="3"/>
      <c r="E13" s="59"/>
      <c r="F13" s="55"/>
      <c r="G13" s="47" t="str">
        <f t="shared" ref="G13" si="2">IF(E13="","",F13*E13)</f>
        <v/>
      </c>
    </row>
    <row r="14" spans="1:7" ht="15" customHeight="1" x14ac:dyDescent="0.2">
      <c r="A14" s="4" t="s">
        <v>40</v>
      </c>
      <c r="B14" s="15"/>
      <c r="C14" s="34"/>
      <c r="D14" s="11" t="s">
        <v>40</v>
      </c>
      <c r="E14" s="60"/>
      <c r="F14" s="56"/>
      <c r="G14" s="48" t="str">
        <f>IF(B14="","",F14*E14)</f>
        <v/>
      </c>
    </row>
    <row r="15" spans="1:7" ht="15" customHeight="1" x14ac:dyDescent="0.2">
      <c r="A15" s="4">
        <v>1</v>
      </c>
      <c r="B15" s="15">
        <v>603.02</v>
      </c>
      <c r="C15" s="10" t="s">
        <v>55</v>
      </c>
      <c r="D15" s="11" t="s">
        <v>21</v>
      </c>
      <c r="E15" s="60">
        <f>+INDEX(BPU!A:D,MATCH(B15,BPU!A:A,0),4)</f>
        <v>0</v>
      </c>
      <c r="F15" s="56">
        <v>6000</v>
      </c>
      <c r="G15" s="48">
        <f>IF(F15="","",F15*E15)</f>
        <v>0</v>
      </c>
    </row>
    <row r="16" spans="1:7" ht="15" customHeight="1" x14ac:dyDescent="0.2">
      <c r="A16" s="4">
        <v>1</v>
      </c>
      <c r="B16" s="15">
        <v>603.03</v>
      </c>
      <c r="C16" s="10" t="s">
        <v>56</v>
      </c>
      <c r="D16" s="11" t="s">
        <v>21</v>
      </c>
      <c r="E16" s="60">
        <f>+INDEX(BPU!A:D,MATCH(B16,BPU!A:A,0),4)</f>
        <v>0</v>
      </c>
      <c r="F16" s="56">
        <v>300</v>
      </c>
      <c r="G16" s="48">
        <f t="shared" ref="G16:G36" si="3">IF(F16="","",F16*E16)</f>
        <v>0</v>
      </c>
    </row>
    <row r="17" spans="1:7" ht="15" customHeight="1" x14ac:dyDescent="0.2">
      <c r="A17" s="4">
        <v>1</v>
      </c>
      <c r="B17" s="15">
        <v>603.11</v>
      </c>
      <c r="C17" s="10" t="s">
        <v>57</v>
      </c>
      <c r="D17" s="11" t="s">
        <v>20</v>
      </c>
      <c r="E17" s="60">
        <f>+INDEX(BPU!A:D,MATCH(B17,BPU!A:A,0),4)</f>
        <v>0</v>
      </c>
      <c r="F17" s="56">
        <v>100</v>
      </c>
      <c r="G17" s="48">
        <f t="shared" si="3"/>
        <v>0</v>
      </c>
    </row>
    <row r="18" spans="1:7" ht="15" customHeight="1" x14ac:dyDescent="0.2">
      <c r="A18" s="4">
        <v>2</v>
      </c>
      <c r="B18" s="15">
        <v>1200.001</v>
      </c>
      <c r="C18" s="10" t="s">
        <v>30</v>
      </c>
      <c r="D18" s="11" t="s">
        <v>21</v>
      </c>
      <c r="E18" s="60">
        <f>+INDEX(BPU!A:D,MATCH(B18,BPU!A:A,0),4)</f>
        <v>0</v>
      </c>
      <c r="F18" s="56">
        <v>320</v>
      </c>
      <c r="G18" s="48">
        <f t="shared" si="3"/>
        <v>0</v>
      </c>
    </row>
    <row r="19" spans="1:7" ht="15" customHeight="1" x14ac:dyDescent="0.2">
      <c r="A19" s="4">
        <v>2</v>
      </c>
      <c r="B19" s="15">
        <v>1200.002</v>
      </c>
      <c r="C19" s="10" t="s">
        <v>19</v>
      </c>
      <c r="D19" s="11" t="s">
        <v>20</v>
      </c>
      <c r="E19" s="60">
        <f>+INDEX(BPU!A:D,MATCH(B19,BPU!A:A,0),4)</f>
        <v>0</v>
      </c>
      <c r="F19" s="56">
        <v>30</v>
      </c>
      <c r="G19" s="48">
        <f t="shared" si="3"/>
        <v>0</v>
      </c>
    </row>
    <row r="20" spans="1:7" ht="15" customHeight="1" x14ac:dyDescent="0.2">
      <c r="A20" s="4" t="s">
        <v>40</v>
      </c>
      <c r="B20" s="15"/>
      <c r="C20" s="10" t="s">
        <v>40</v>
      </c>
      <c r="D20" s="11" t="s">
        <v>40</v>
      </c>
      <c r="E20" s="60"/>
      <c r="F20" s="56"/>
      <c r="G20" s="48" t="str">
        <f t="shared" si="3"/>
        <v/>
      </c>
    </row>
    <row r="21" spans="1:7" ht="15" customHeight="1" x14ac:dyDescent="0.2">
      <c r="A21" s="4">
        <v>3</v>
      </c>
      <c r="B21" s="15">
        <v>610.40009999999995</v>
      </c>
      <c r="C21" s="10" t="s">
        <v>65</v>
      </c>
      <c r="D21" s="11" t="s">
        <v>21</v>
      </c>
      <c r="E21" s="60">
        <f>+INDEX(BPU!A:D,MATCH(B21,BPU!A:A,0),4)</f>
        <v>0</v>
      </c>
      <c r="F21" s="56">
        <v>5250</v>
      </c>
      <c r="G21" s="48">
        <f t="shared" si="3"/>
        <v>0</v>
      </c>
    </row>
    <row r="22" spans="1:7" ht="15" customHeight="1" x14ac:dyDescent="0.2">
      <c r="A22" s="4">
        <v>3</v>
      </c>
      <c r="B22" s="15">
        <v>610.30020000000002</v>
      </c>
      <c r="C22" s="10" t="s">
        <v>61</v>
      </c>
      <c r="D22" s="11" t="s">
        <v>21</v>
      </c>
      <c r="E22" s="60">
        <f>+INDEX(BPU!A:D,MATCH(B22,BPU!A:A,0),4)</f>
        <v>0</v>
      </c>
      <c r="F22" s="56">
        <v>135</v>
      </c>
      <c r="G22" s="48">
        <f t="shared" si="3"/>
        <v>0</v>
      </c>
    </row>
    <row r="23" spans="1:7" ht="15" customHeight="1" x14ac:dyDescent="0.2">
      <c r="A23" s="4" t="s">
        <v>40</v>
      </c>
      <c r="B23" s="15"/>
      <c r="C23" s="10"/>
      <c r="D23" s="11"/>
      <c r="E23" s="60"/>
      <c r="F23" s="56"/>
      <c r="G23" s="48"/>
    </row>
    <row r="24" spans="1:7" ht="15" customHeight="1" x14ac:dyDescent="0.2">
      <c r="A24" s="4">
        <v>1</v>
      </c>
      <c r="B24" s="15">
        <v>604.02</v>
      </c>
      <c r="C24" s="10" t="s">
        <v>66</v>
      </c>
      <c r="D24" s="11" t="s">
        <v>21</v>
      </c>
      <c r="E24" s="60">
        <f>+INDEX(BPU!A:D,MATCH(B24,BPU!A:A,0),4)</f>
        <v>0</v>
      </c>
      <c r="F24" s="56">
        <v>682</v>
      </c>
      <c r="G24" s="48">
        <f>IF(F24="","",F24*E24)</f>
        <v>0</v>
      </c>
    </row>
    <row r="25" spans="1:7" ht="15" customHeight="1" x14ac:dyDescent="0.2">
      <c r="A25" s="4">
        <v>3</v>
      </c>
      <c r="B25" s="15">
        <v>609.20010000000002</v>
      </c>
      <c r="C25" s="10" t="s">
        <v>70</v>
      </c>
      <c r="D25" s="11" t="s">
        <v>71</v>
      </c>
      <c r="E25" s="60">
        <f>+INDEX(BPU!A:D,MATCH(B25,BPU!A:A,0),4)</f>
        <v>0</v>
      </c>
      <c r="F25" s="56">
        <f>670*0.15</f>
        <v>100.5</v>
      </c>
      <c r="G25" s="48">
        <f t="shared" si="3"/>
        <v>0</v>
      </c>
    </row>
    <row r="26" spans="1:7" ht="15" customHeight="1" x14ac:dyDescent="0.2">
      <c r="A26" s="4">
        <v>1</v>
      </c>
      <c r="B26" s="15">
        <v>609.6</v>
      </c>
      <c r="C26" s="10" t="s">
        <v>73</v>
      </c>
      <c r="D26" s="11" t="s">
        <v>71</v>
      </c>
      <c r="E26" s="60">
        <f>+INDEX(BPU!A:D,MATCH(B26,BPU!A:A,0),4)</f>
        <v>0</v>
      </c>
      <c r="F26" s="56">
        <f>12*0.125</f>
        <v>1.5</v>
      </c>
      <c r="G26" s="48">
        <f t="shared" si="3"/>
        <v>0</v>
      </c>
    </row>
    <row r="27" spans="1:7" ht="15" customHeight="1" x14ac:dyDescent="0.2">
      <c r="A27" s="4" t="s">
        <v>40</v>
      </c>
      <c r="B27" s="145"/>
      <c r="C27" s="10" t="s">
        <v>40</v>
      </c>
      <c r="D27" s="11" t="s">
        <v>40</v>
      </c>
      <c r="E27" s="60"/>
      <c r="F27" s="56"/>
      <c r="G27" s="48" t="str">
        <f t="shared" ref="G27:G28" si="4">IF(F27="","",F27*E27)</f>
        <v/>
      </c>
    </row>
    <row r="28" spans="1:7" ht="15" customHeight="1" x14ac:dyDescent="0.2">
      <c r="A28" s="4">
        <v>2</v>
      </c>
      <c r="B28" s="71">
        <v>619.02</v>
      </c>
      <c r="C28" s="10" t="s">
        <v>77</v>
      </c>
      <c r="D28" s="11" t="s">
        <v>31</v>
      </c>
      <c r="E28" s="60">
        <f>+INDEX(BPU!A:D,MATCH(B28,BPU!A:A,0),4)</f>
        <v>0</v>
      </c>
      <c r="F28" s="56">
        <v>3</v>
      </c>
      <c r="G28" s="48">
        <f t="shared" si="4"/>
        <v>0</v>
      </c>
    </row>
    <row r="29" spans="1:7" ht="15" customHeight="1" x14ac:dyDescent="0.2">
      <c r="A29" s="4" t="s">
        <v>40</v>
      </c>
      <c r="B29" s="145"/>
      <c r="C29" s="10"/>
      <c r="D29" s="11"/>
      <c r="E29" s="60"/>
      <c r="F29" s="56"/>
      <c r="G29" s="48"/>
    </row>
    <row r="30" spans="1:7" ht="15" customHeight="1" x14ac:dyDescent="0.2">
      <c r="A30" s="4">
        <v>1</v>
      </c>
      <c r="B30" s="15">
        <v>601.02</v>
      </c>
      <c r="C30" s="10" t="s">
        <v>79</v>
      </c>
      <c r="D30" s="11" t="s">
        <v>20</v>
      </c>
      <c r="E30" s="60">
        <f>+INDEX(BPU!A:D,MATCH(B30,BPU!A:A,0),4)</f>
        <v>0</v>
      </c>
      <c r="F30" s="56">
        <v>45</v>
      </c>
      <c r="G30" s="48">
        <f t="shared" si="3"/>
        <v>0</v>
      </c>
    </row>
    <row r="31" spans="1:7" ht="15" customHeight="1" x14ac:dyDescent="0.2">
      <c r="A31" s="4">
        <v>3</v>
      </c>
      <c r="B31" s="15">
        <v>617.10119999999995</v>
      </c>
      <c r="C31" s="10" t="s">
        <v>83</v>
      </c>
      <c r="D31" s="11" t="s">
        <v>20</v>
      </c>
      <c r="E31" s="60">
        <f>+INDEX(BPU!A:D,MATCH(B31,BPU!A:A,0),4)</f>
        <v>0</v>
      </c>
      <c r="F31" s="56">
        <v>70</v>
      </c>
      <c r="G31" s="48">
        <f t="shared" si="3"/>
        <v>0</v>
      </c>
    </row>
    <row r="32" spans="1:7" ht="15" customHeight="1" x14ac:dyDescent="0.2">
      <c r="A32" s="4" t="s">
        <v>40</v>
      </c>
      <c r="B32" s="15"/>
      <c r="C32" s="10" t="s">
        <v>40</v>
      </c>
      <c r="D32" s="11" t="s">
        <v>40</v>
      </c>
      <c r="E32" s="60"/>
      <c r="F32" s="56"/>
      <c r="G32" s="48" t="str">
        <f t="shared" ref="G32:G34" si="5">IF(F32="","",F32*E32)</f>
        <v/>
      </c>
    </row>
    <row r="33" spans="1:7" ht="15" customHeight="1" x14ac:dyDescent="0.2">
      <c r="A33" s="4">
        <v>2</v>
      </c>
      <c r="B33" s="15">
        <v>213.01</v>
      </c>
      <c r="C33" s="10" t="s">
        <v>47</v>
      </c>
      <c r="D33" s="11" t="s">
        <v>48</v>
      </c>
      <c r="E33" s="60">
        <f>+INDEX(BPU!A:D,MATCH(B33,BPU!A:A,0),4)</f>
        <v>0</v>
      </c>
      <c r="F33" s="56">
        <v>76</v>
      </c>
      <c r="G33" s="48">
        <f t="shared" si="5"/>
        <v>0</v>
      </c>
    </row>
    <row r="34" spans="1:7" ht="15" customHeight="1" x14ac:dyDescent="0.2">
      <c r="A34" s="4">
        <v>3</v>
      </c>
      <c r="B34" s="15">
        <v>222.1001</v>
      </c>
      <c r="C34" s="10" t="s">
        <v>53</v>
      </c>
      <c r="D34" s="11" t="s">
        <v>21</v>
      </c>
      <c r="E34" s="60">
        <f>+INDEX(BPU!A:D,MATCH(B34,BPU!A:A,0),4)</f>
        <v>0</v>
      </c>
      <c r="F34" s="56">
        <v>145</v>
      </c>
      <c r="G34" s="48">
        <f t="shared" si="5"/>
        <v>0</v>
      </c>
    </row>
    <row r="35" spans="1:7" ht="15" customHeight="1" x14ac:dyDescent="0.2">
      <c r="A35" s="4">
        <v>1</v>
      </c>
      <c r="B35" s="15">
        <v>604.05999999999995</v>
      </c>
      <c r="C35" s="10" t="s">
        <v>85</v>
      </c>
      <c r="D35" s="11" t="s">
        <v>21</v>
      </c>
      <c r="E35" s="60">
        <f>+INDEX(BPU!A:D,MATCH(B35,BPU!A:A,0),4)</f>
        <v>0</v>
      </c>
      <c r="F35" s="56">
        <v>145</v>
      </c>
      <c r="G35" s="48">
        <f t="shared" ref="G35" si="6">IF(F35="","",F35*E35)</f>
        <v>0</v>
      </c>
    </row>
    <row r="36" spans="1:7" ht="15" customHeight="1" x14ac:dyDescent="0.2">
      <c r="A36" s="4">
        <v>2</v>
      </c>
      <c r="B36" s="15">
        <v>605.02</v>
      </c>
      <c r="C36" s="10" t="s">
        <v>89</v>
      </c>
      <c r="D36" s="11" t="s">
        <v>48</v>
      </c>
      <c r="E36" s="60">
        <f>+INDEX(BPU!A:D,MATCH(B36,BPU!A:A,0),4)</f>
        <v>0</v>
      </c>
      <c r="F36" s="56">
        <f>0.2*F35</f>
        <v>29</v>
      </c>
      <c r="G36" s="48">
        <f t="shared" si="3"/>
        <v>0</v>
      </c>
    </row>
    <row r="37" spans="1:7" ht="15" customHeight="1" x14ac:dyDescent="0.2">
      <c r="A37" s="4">
        <v>2</v>
      </c>
      <c r="B37" s="15">
        <v>1200.0029999999999</v>
      </c>
      <c r="C37" s="10" t="s">
        <v>23</v>
      </c>
      <c r="D37" s="69" t="s">
        <v>20</v>
      </c>
      <c r="E37" s="60">
        <f>+INDEX(BPU!A:D,MATCH(B37,BPU!A:A,0),4)</f>
        <v>0</v>
      </c>
      <c r="F37" s="56">
        <v>47</v>
      </c>
      <c r="G37" s="48">
        <f>IF(F37="","",F37*E37)</f>
        <v>0</v>
      </c>
    </row>
    <row r="38" spans="1:7" ht="15" customHeight="1" x14ac:dyDescent="0.2">
      <c r="A38" s="4" t="s">
        <v>40</v>
      </c>
      <c r="B38" s="15"/>
      <c r="C38" s="10"/>
      <c r="D38" s="69"/>
      <c r="E38" s="60"/>
      <c r="F38" s="56"/>
      <c r="G38" s="48" t="str">
        <f t="shared" ref="G38:G39" si="7">IF(F38="","",F38*E38)</f>
        <v/>
      </c>
    </row>
    <row r="39" spans="1:7" ht="15" customHeight="1" x14ac:dyDescent="0.2">
      <c r="A39" s="4">
        <v>2</v>
      </c>
      <c r="B39" s="15">
        <v>1200.0039999999999</v>
      </c>
      <c r="C39" s="10" t="s">
        <v>28</v>
      </c>
      <c r="D39" s="69" t="s">
        <v>29</v>
      </c>
      <c r="E39" s="60">
        <f>+INDEX(BPU!A:D,MATCH(B39,BPU!A:A,0),4)</f>
        <v>0</v>
      </c>
      <c r="F39" s="56">
        <v>1</v>
      </c>
      <c r="G39" s="48">
        <f t="shared" si="7"/>
        <v>0</v>
      </c>
    </row>
    <row r="40" spans="1:7" ht="15" customHeight="1" x14ac:dyDescent="0.2">
      <c r="A40" s="4" t="s">
        <v>40</v>
      </c>
      <c r="B40" s="15"/>
      <c r="C40" s="10"/>
      <c r="D40" s="69"/>
      <c r="E40" s="60"/>
      <c r="F40" s="56"/>
      <c r="G40" s="49"/>
    </row>
    <row r="41" spans="1:7" ht="15" customHeight="1" x14ac:dyDescent="0.2">
      <c r="A41" s="4" t="s">
        <v>40</v>
      </c>
      <c r="B41" s="15"/>
      <c r="C41" s="43" t="s">
        <v>10</v>
      </c>
      <c r="D41" s="5"/>
      <c r="E41" s="61"/>
      <c r="F41" s="57"/>
      <c r="G41" s="50">
        <f>SUBTOTAL(9,G13:G40)</f>
        <v>0</v>
      </c>
    </row>
    <row r="42" spans="1:7" ht="15" customHeight="1" x14ac:dyDescent="0.2">
      <c r="A42" s="4" t="s">
        <v>40</v>
      </c>
      <c r="B42" s="19"/>
      <c r="C42" s="35"/>
      <c r="D42" s="6"/>
      <c r="E42" s="63"/>
      <c r="F42" s="58"/>
      <c r="G42" s="52"/>
    </row>
    <row r="43" spans="1:7" ht="15" customHeight="1" x14ac:dyDescent="0.2">
      <c r="A43" s="4" t="s">
        <v>40</v>
      </c>
      <c r="B43" s="20"/>
      <c r="C43" s="33" t="s">
        <v>17</v>
      </c>
      <c r="D43" s="3"/>
      <c r="E43" s="59"/>
      <c r="F43" s="55"/>
      <c r="G43" s="47" t="str">
        <f t="shared" ref="G43" si="8">IF(E43="","",F43*E43)</f>
        <v/>
      </c>
    </row>
    <row r="44" spans="1:7" ht="15" customHeight="1" x14ac:dyDescent="0.2">
      <c r="A44" s="4" t="s">
        <v>40</v>
      </c>
      <c r="B44" s="15"/>
      <c r="C44" s="10" t="s">
        <v>40</v>
      </c>
      <c r="D44" s="11" t="s">
        <v>40</v>
      </c>
      <c r="E44" s="60"/>
      <c r="F44" s="56"/>
      <c r="G44" s="48" t="str">
        <f>IF(B44="","",F44*E44)</f>
        <v/>
      </c>
    </row>
    <row r="45" spans="1:7" ht="15" customHeight="1" x14ac:dyDescent="0.2">
      <c r="A45" s="4">
        <v>2</v>
      </c>
      <c r="B45" s="15">
        <v>627.01</v>
      </c>
      <c r="C45" s="10" t="s">
        <v>93</v>
      </c>
      <c r="D45" s="11" t="s">
        <v>20</v>
      </c>
      <c r="E45" s="60">
        <f>+INDEX(BPU!A:D,MATCH(B45,BPU!A:A,0),4)</f>
        <v>0</v>
      </c>
      <c r="F45" s="56">
        <v>1000</v>
      </c>
      <c r="G45" s="48">
        <f t="shared" ref="G45:G48" si="9">IF(F45="","",F45*E45)</f>
        <v>0</v>
      </c>
    </row>
    <row r="46" spans="1:7" ht="15" customHeight="1" x14ac:dyDescent="0.2">
      <c r="A46" s="4">
        <v>2</v>
      </c>
      <c r="B46" s="15">
        <v>627.08000000000004</v>
      </c>
      <c r="C46" s="10" t="s">
        <v>95</v>
      </c>
      <c r="D46" s="11" t="s">
        <v>31</v>
      </c>
      <c r="E46" s="60">
        <f>+INDEX(BPU!A:D,MATCH(B46,BPU!A:A,0),4)</f>
        <v>0</v>
      </c>
      <c r="F46" s="56">
        <v>5</v>
      </c>
      <c r="G46" s="48">
        <f t="shared" si="9"/>
        <v>0</v>
      </c>
    </row>
    <row r="47" spans="1:7" ht="15" customHeight="1" x14ac:dyDescent="0.2">
      <c r="A47" s="4">
        <v>2</v>
      </c>
      <c r="B47" s="15">
        <v>627.1</v>
      </c>
      <c r="C47" s="10" t="s">
        <v>94</v>
      </c>
      <c r="D47" s="11" t="s">
        <v>31</v>
      </c>
      <c r="E47" s="60">
        <f>+INDEX(BPU!A:D,MATCH(B47,BPU!A:A,0),4)</f>
        <v>0</v>
      </c>
      <c r="F47" s="56">
        <v>1</v>
      </c>
      <c r="G47" s="48">
        <f t="shared" si="9"/>
        <v>0</v>
      </c>
    </row>
    <row r="48" spans="1:7" ht="15" customHeight="1" x14ac:dyDescent="0.2">
      <c r="A48" s="4">
        <v>2</v>
      </c>
      <c r="B48" s="15">
        <v>1200.0050000000001</v>
      </c>
      <c r="C48" s="10" t="s">
        <v>33</v>
      </c>
      <c r="D48" s="11" t="s">
        <v>31</v>
      </c>
      <c r="E48" s="60">
        <f>+INDEX(BPU!A:D,MATCH(B48,BPU!A:A,0),4)</f>
        <v>0</v>
      </c>
      <c r="F48" s="56">
        <v>5</v>
      </c>
      <c r="G48" s="48">
        <f t="shared" si="9"/>
        <v>0</v>
      </c>
    </row>
    <row r="49" spans="1:7" ht="15" customHeight="1" x14ac:dyDescent="0.2">
      <c r="A49" s="4">
        <v>2</v>
      </c>
      <c r="B49" s="15">
        <v>1200.008</v>
      </c>
      <c r="C49" s="10" t="s">
        <v>34</v>
      </c>
      <c r="D49" s="11" t="s">
        <v>31</v>
      </c>
      <c r="E49" s="60">
        <f>+INDEX(BPU!A:D,MATCH(B49,BPU!A:A,0),4)</f>
        <v>0</v>
      </c>
      <c r="F49" s="56">
        <v>1</v>
      </c>
      <c r="G49" s="48">
        <f t="shared" ref="G49" si="10">IF(F49="","",F49*E49)</f>
        <v>0</v>
      </c>
    </row>
    <row r="50" spans="1:7" ht="15" customHeight="1" x14ac:dyDescent="0.2">
      <c r="A50" s="4" t="s">
        <v>40</v>
      </c>
      <c r="B50" s="15"/>
      <c r="C50" s="10"/>
      <c r="D50" s="69"/>
      <c r="E50" s="60"/>
      <c r="F50" s="56"/>
      <c r="G50" s="49"/>
    </row>
    <row r="51" spans="1:7" ht="15" customHeight="1" x14ac:dyDescent="0.2">
      <c r="A51" s="4" t="s">
        <v>40</v>
      </c>
      <c r="B51" s="15"/>
      <c r="C51" s="43" t="s">
        <v>11</v>
      </c>
      <c r="D51" s="5"/>
      <c r="E51" s="61"/>
      <c r="F51" s="57"/>
      <c r="G51" s="50">
        <f>SUBTOTAL(9,G43:G50)</f>
        <v>0</v>
      </c>
    </row>
    <row r="52" spans="1:7" ht="15" customHeight="1" x14ac:dyDescent="0.2">
      <c r="A52" s="4" t="s">
        <v>40</v>
      </c>
      <c r="B52" s="19"/>
      <c r="C52" s="35"/>
      <c r="D52" s="6"/>
      <c r="E52" s="63"/>
      <c r="F52" s="58"/>
      <c r="G52" s="52"/>
    </row>
    <row r="53" spans="1:7" ht="15" customHeight="1" thickBot="1" x14ac:dyDescent="0.25">
      <c r="A53" s="4" t="s">
        <v>40</v>
      </c>
      <c r="B53" s="16"/>
      <c r="C53" s="24"/>
      <c r="D53" s="30"/>
      <c r="E53" s="24"/>
      <c r="F53" s="24"/>
      <c r="G53" s="44"/>
    </row>
    <row r="54" spans="1:7" ht="15" customHeight="1" thickBot="1" x14ac:dyDescent="0.25">
      <c r="A54" s="4" t="s">
        <v>40</v>
      </c>
      <c r="B54" s="16"/>
      <c r="C54" s="22"/>
      <c r="D54" s="23"/>
      <c r="E54" s="25" t="s">
        <v>12</v>
      </c>
      <c r="F54" s="31"/>
      <c r="G54" s="70">
        <f>SUBTOTAL(9,G6:G52)</f>
        <v>0</v>
      </c>
    </row>
    <row r="55" spans="1:7" ht="15" customHeight="1" x14ac:dyDescent="0.2">
      <c r="A55" s="4" t="s">
        <v>40</v>
      </c>
      <c r="B55" s="21"/>
      <c r="E55" s="163" t="s">
        <v>111</v>
      </c>
    </row>
    <row r="56" spans="1:7" ht="15" customHeight="1" x14ac:dyDescent="0.2">
      <c r="A56" s="4" t="s">
        <v>40</v>
      </c>
      <c r="B56" s="21"/>
    </row>
    <row r="57" spans="1:7" ht="15" customHeight="1" x14ac:dyDescent="0.2">
      <c r="A57" s="4" t="s">
        <v>40</v>
      </c>
      <c r="B57" s="21"/>
    </row>
    <row r="58" spans="1:7" ht="15" customHeight="1" x14ac:dyDescent="0.2">
      <c r="A58" s="4" t="s">
        <v>40</v>
      </c>
      <c r="B58" s="21"/>
    </row>
    <row r="59" spans="1:7" s="41" customFormat="1" ht="15" customHeight="1" x14ac:dyDescent="0.2">
      <c r="A59" s="13"/>
      <c r="B59" s="14"/>
      <c r="C59" s="38"/>
      <c r="D59" s="39"/>
      <c r="E59" s="38"/>
      <c r="F59" s="40" t="s">
        <v>14</v>
      </c>
      <c r="G59" s="54"/>
    </row>
    <row r="61" spans="1:7" ht="15" customHeight="1" x14ac:dyDescent="0.2">
      <c r="A61" s="4"/>
    </row>
    <row r="62" spans="1:7" ht="15" customHeight="1" x14ac:dyDescent="0.2">
      <c r="A62" s="4"/>
    </row>
    <row r="63" spans="1:7" ht="15" customHeight="1" x14ac:dyDescent="0.2">
      <c r="A63" s="4"/>
    </row>
    <row r="64" spans="1:7" ht="15" customHeight="1" x14ac:dyDescent="0.2">
      <c r="A64" s="4"/>
    </row>
  </sheetData>
  <sheetProtection algorithmName="SHA-512" hashValue="dknOh2V4BSmRrBJ1gtqcqMIWA4sbH1idDsjZpGU1u76+RiitlrdTYZO3jZr75R2I0eSjUXUkjWvR5eKIQO9fYw==" saltValue="MQvymdcsCkY5JyPYCoAN6w==" spinCount="100000" sheet="1" objects="1" scenarios="1"/>
  <phoneticPr fontId="2" type="noConversion"/>
  <printOptions horizontalCentered="1"/>
  <pageMargins left="0.39370078740157483" right="0.39370078740157483" top="0.98425196850393704" bottom="0.78740157480314965" header="0.39370078740157483" footer="0.39370078740157483"/>
  <pageSetup paperSize="9" scale="73" fitToHeight="0" orientation="portrait" r:id="rId1"/>
  <headerFooter scaleWithDoc="0">
    <oddHeader>&amp;R&amp;8LYCEE AGRICOLE OLIVIER DE SERRES
Réfection des parkings du lycée   
DCE - DQE</oddHeader>
    <oddFooter>&amp;L&amp;9Rhône Cévennes Ingénierie&amp;C&amp;8&amp;D&amp;R&amp;9&amp;P/&amp;N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FF00"/>
    <pageSetUpPr fitToPage="1"/>
  </sheetPr>
  <dimension ref="A1:G64"/>
  <sheetViews>
    <sheetView view="pageBreakPreview" zoomScaleNormal="100" zoomScaleSheetLayoutView="100" workbookViewId="0">
      <selection activeCell="C37" sqref="C37"/>
    </sheetView>
  </sheetViews>
  <sheetFormatPr baseColWidth="10" defaultRowHeight="15" customHeight="1" x14ac:dyDescent="0.2"/>
  <cols>
    <col min="1" max="1" width="4.5703125" style="1" bestFit="1" customWidth="1"/>
    <col min="2" max="2" width="9.42578125" style="2" bestFit="1" customWidth="1"/>
    <col min="3" max="3" width="75.7109375" style="36" customWidth="1"/>
    <col min="4" max="4" width="8.7109375" style="37" customWidth="1"/>
    <col min="5" max="6" width="11.7109375" style="36" customWidth="1"/>
    <col min="7" max="7" width="15.7109375" style="53" customWidth="1"/>
    <col min="8" max="16384" width="11.42578125" style="31"/>
  </cols>
  <sheetData>
    <row r="1" spans="1:7" ht="22.5" customHeight="1" x14ac:dyDescent="0.2">
      <c r="B1" s="16"/>
      <c r="C1" s="66" t="s">
        <v>0</v>
      </c>
      <c r="D1" s="30"/>
      <c r="E1" s="24"/>
      <c r="F1" s="24"/>
      <c r="G1" s="44"/>
    </row>
    <row r="2" spans="1:7" ht="18" x14ac:dyDescent="0.2">
      <c r="B2" s="16"/>
      <c r="C2" s="31"/>
      <c r="D2" s="65"/>
      <c r="E2" s="65"/>
      <c r="F2" s="65"/>
      <c r="G2" s="65"/>
    </row>
    <row r="3" spans="1:7" x14ac:dyDescent="0.2">
      <c r="B3" s="16"/>
      <c r="C3" s="67" t="s">
        <v>24</v>
      </c>
      <c r="D3" s="42"/>
      <c r="E3" s="42"/>
      <c r="F3" s="42"/>
      <c r="G3" s="45"/>
    </row>
    <row r="4" spans="1:7" ht="15" customHeight="1" x14ac:dyDescent="0.2">
      <c r="B4" s="16"/>
      <c r="C4" s="32"/>
      <c r="D4" s="32"/>
      <c r="E4" s="32"/>
      <c r="F4" s="32"/>
      <c r="G4" s="46"/>
    </row>
    <row r="5" spans="1:7" s="27" customFormat="1" ht="15" customHeight="1" x14ac:dyDescent="0.2">
      <c r="A5" s="26" t="s">
        <v>1</v>
      </c>
      <c r="B5" s="17" t="s">
        <v>2</v>
      </c>
      <c r="C5" s="28" t="s">
        <v>3</v>
      </c>
      <c r="D5" s="28" t="s">
        <v>4</v>
      </c>
      <c r="E5" s="29" t="s">
        <v>5</v>
      </c>
      <c r="F5" s="28" t="s">
        <v>6</v>
      </c>
      <c r="G5" s="64" t="s">
        <v>7</v>
      </c>
    </row>
    <row r="6" spans="1:7" ht="15" customHeight="1" x14ac:dyDescent="0.2">
      <c r="B6" s="18"/>
      <c r="C6" s="33" t="s">
        <v>8</v>
      </c>
      <c r="D6" s="3"/>
      <c r="E6" s="59"/>
      <c r="F6" s="55"/>
      <c r="G6" s="47"/>
    </row>
    <row r="7" spans="1:7" ht="15" customHeight="1" x14ac:dyDescent="0.2">
      <c r="A7" s="4" t="s">
        <v>40</v>
      </c>
      <c r="B7" s="15"/>
      <c r="C7" s="10" t="s">
        <v>40</v>
      </c>
      <c r="D7" s="11" t="s">
        <v>40</v>
      </c>
      <c r="E7" s="60"/>
      <c r="F7" s="56"/>
      <c r="G7" s="48" t="str">
        <f>IF(B7="","",F7*E7)</f>
        <v/>
      </c>
    </row>
    <row r="8" spans="1:7" ht="15" customHeight="1" x14ac:dyDescent="0.2">
      <c r="A8" s="4">
        <v>1</v>
      </c>
      <c r="B8" s="15">
        <v>101.01</v>
      </c>
      <c r="C8" s="10" t="s">
        <v>41</v>
      </c>
      <c r="D8" s="11" t="s">
        <v>42</v>
      </c>
      <c r="E8" s="60">
        <f>+INDEX(BPU!A:D,MATCH(B8,BPU!A:A,0),4)</f>
        <v>0</v>
      </c>
      <c r="F8" s="56">
        <v>0</v>
      </c>
      <c r="G8" s="48">
        <f t="shared" ref="G8:G9" si="0">IF(B8="","",F8*E8)</f>
        <v>0</v>
      </c>
    </row>
    <row r="9" spans="1:7" ht="15" customHeight="1" x14ac:dyDescent="0.2">
      <c r="A9" s="4">
        <v>1</v>
      </c>
      <c r="B9" s="15">
        <v>109.01</v>
      </c>
      <c r="C9" s="10" t="s">
        <v>43</v>
      </c>
      <c r="D9" s="11" t="s">
        <v>21</v>
      </c>
      <c r="E9" s="60">
        <f>+INDEX(BPU!A:D,MATCH(B9,BPU!A:A,0),4)</f>
        <v>0</v>
      </c>
      <c r="F9" s="56">
        <v>0</v>
      </c>
      <c r="G9" s="48">
        <f t="shared" si="0"/>
        <v>0</v>
      </c>
    </row>
    <row r="10" spans="1:7" ht="15" customHeight="1" x14ac:dyDescent="0.2">
      <c r="A10" s="4" t="s">
        <v>40</v>
      </c>
      <c r="B10" s="15"/>
      <c r="C10" s="10" t="s">
        <v>40</v>
      </c>
      <c r="D10" s="11" t="s">
        <v>40</v>
      </c>
      <c r="E10" s="60"/>
      <c r="F10" s="56"/>
      <c r="G10" s="49" t="str">
        <f t="shared" ref="G10" si="1">IF(E10="","",F10*E10)</f>
        <v/>
      </c>
    </row>
    <row r="11" spans="1:7" ht="15" customHeight="1" x14ac:dyDescent="0.2">
      <c r="A11" s="4" t="s">
        <v>40</v>
      </c>
      <c r="B11" s="15"/>
      <c r="C11" s="43" t="s">
        <v>9</v>
      </c>
      <c r="D11" s="5"/>
      <c r="E11" s="61"/>
      <c r="F11" s="57"/>
      <c r="G11" s="50">
        <f>SUBTOTAL(9,G6:G10)</f>
        <v>0</v>
      </c>
    </row>
    <row r="12" spans="1:7" ht="15" customHeight="1" x14ac:dyDescent="0.2">
      <c r="A12" s="4" t="s">
        <v>40</v>
      </c>
      <c r="B12" s="19"/>
      <c r="C12" s="12"/>
      <c r="D12" s="6"/>
      <c r="E12" s="62"/>
      <c r="F12" s="58"/>
      <c r="G12" s="51"/>
    </row>
    <row r="13" spans="1:7" ht="15" customHeight="1" x14ac:dyDescent="0.2">
      <c r="A13" s="4" t="s">
        <v>40</v>
      </c>
      <c r="B13" s="20"/>
      <c r="C13" s="33" t="s">
        <v>16</v>
      </c>
      <c r="D13" s="3"/>
      <c r="E13" s="59"/>
      <c r="F13" s="55"/>
      <c r="G13" s="47" t="str">
        <f t="shared" ref="G13" si="2">IF(E13="","",F13*E13)</f>
        <v/>
      </c>
    </row>
    <row r="14" spans="1:7" ht="15" customHeight="1" x14ac:dyDescent="0.2">
      <c r="A14" s="4" t="s">
        <v>40</v>
      </c>
      <c r="B14" s="15"/>
      <c r="C14" s="34"/>
      <c r="D14" s="11" t="s">
        <v>40</v>
      </c>
      <c r="E14" s="60"/>
      <c r="F14" s="56"/>
      <c r="G14" s="48" t="str">
        <f>IF(B14="","",F14*E14)</f>
        <v/>
      </c>
    </row>
    <row r="15" spans="1:7" ht="15" customHeight="1" x14ac:dyDescent="0.2">
      <c r="A15" s="4">
        <v>1</v>
      </c>
      <c r="B15" s="15">
        <v>603.02</v>
      </c>
      <c r="C15" s="10" t="s">
        <v>55</v>
      </c>
      <c r="D15" s="11" t="s">
        <v>21</v>
      </c>
      <c r="E15" s="60">
        <f>+INDEX(BPU!A:D,MATCH(B15,BPU!A:A,0),4)</f>
        <v>0</v>
      </c>
      <c r="F15" s="56">
        <v>750</v>
      </c>
      <c r="G15" s="48">
        <f>IF(F15="","",F15*E15)</f>
        <v>0</v>
      </c>
    </row>
    <row r="16" spans="1:7" ht="15" customHeight="1" x14ac:dyDescent="0.2">
      <c r="A16" s="4">
        <v>1</v>
      </c>
      <c r="B16" s="15">
        <v>603.03</v>
      </c>
      <c r="C16" s="10" t="s">
        <v>56</v>
      </c>
      <c r="D16" s="11" t="s">
        <v>21</v>
      </c>
      <c r="E16" s="60">
        <f>+INDEX(BPU!A:D,MATCH(B16,BPU!A:A,0),4)</f>
        <v>0</v>
      </c>
      <c r="F16" s="56">
        <v>0</v>
      </c>
      <c r="G16" s="48">
        <f t="shared" ref="G16:G36" si="3">IF(F16="","",F16*E16)</f>
        <v>0</v>
      </c>
    </row>
    <row r="17" spans="1:7" ht="15" customHeight="1" x14ac:dyDescent="0.2">
      <c r="A17" s="4">
        <v>1</v>
      </c>
      <c r="B17" s="15">
        <v>603.11</v>
      </c>
      <c r="C17" s="10" t="s">
        <v>57</v>
      </c>
      <c r="D17" s="11" t="s">
        <v>20</v>
      </c>
      <c r="E17" s="60">
        <f>+INDEX(BPU!A:D,MATCH(B17,BPU!A:A,0),4)</f>
        <v>0</v>
      </c>
      <c r="F17" s="56">
        <v>34</v>
      </c>
      <c r="G17" s="48">
        <f t="shared" si="3"/>
        <v>0</v>
      </c>
    </row>
    <row r="18" spans="1:7" ht="15" customHeight="1" x14ac:dyDescent="0.2">
      <c r="A18" s="4">
        <v>2</v>
      </c>
      <c r="B18" s="15">
        <v>1200.001</v>
      </c>
      <c r="C18" s="10" t="s">
        <v>30</v>
      </c>
      <c r="D18" s="11" t="s">
        <v>21</v>
      </c>
      <c r="E18" s="60">
        <f>+INDEX(BPU!A:D,MATCH(B18,BPU!A:A,0),4)</f>
        <v>0</v>
      </c>
      <c r="F18" s="56">
        <v>10</v>
      </c>
      <c r="G18" s="48">
        <f t="shared" si="3"/>
        <v>0</v>
      </c>
    </row>
    <row r="19" spans="1:7" ht="15" customHeight="1" x14ac:dyDescent="0.2">
      <c r="A19" s="4">
        <v>2</v>
      </c>
      <c r="B19" s="15">
        <v>1200.002</v>
      </c>
      <c r="C19" s="10" t="s">
        <v>19</v>
      </c>
      <c r="D19" s="11" t="s">
        <v>20</v>
      </c>
      <c r="E19" s="60">
        <f>+INDEX(BPU!A:D,MATCH(B19,BPU!A:A,0),4)</f>
        <v>0</v>
      </c>
      <c r="F19" s="56">
        <v>0</v>
      </c>
      <c r="G19" s="48">
        <f t="shared" si="3"/>
        <v>0</v>
      </c>
    </row>
    <row r="20" spans="1:7" ht="15" customHeight="1" x14ac:dyDescent="0.2">
      <c r="A20" s="4" t="s">
        <v>40</v>
      </c>
      <c r="B20" s="15"/>
      <c r="C20" s="10" t="s">
        <v>40</v>
      </c>
      <c r="D20" s="11" t="s">
        <v>40</v>
      </c>
      <c r="E20" s="60"/>
      <c r="F20" s="56"/>
      <c r="G20" s="48" t="str">
        <f t="shared" si="3"/>
        <v/>
      </c>
    </row>
    <row r="21" spans="1:7" ht="15" customHeight="1" x14ac:dyDescent="0.2">
      <c r="A21" s="4">
        <v>3</v>
      </c>
      <c r="B21" s="15">
        <v>610.40009999999995</v>
      </c>
      <c r="C21" s="10" t="s">
        <v>65</v>
      </c>
      <c r="D21" s="11" t="s">
        <v>21</v>
      </c>
      <c r="E21" s="60">
        <f>+INDEX(BPU!A:D,MATCH(B21,BPU!A:A,0),4)</f>
        <v>0</v>
      </c>
      <c r="F21" s="56">
        <v>750</v>
      </c>
      <c r="G21" s="48">
        <f t="shared" si="3"/>
        <v>0</v>
      </c>
    </row>
    <row r="22" spans="1:7" ht="15" customHeight="1" x14ac:dyDescent="0.2">
      <c r="A22" s="4">
        <v>3</v>
      </c>
      <c r="B22" s="15">
        <v>610.30020000000002</v>
      </c>
      <c r="C22" s="10" t="s">
        <v>61</v>
      </c>
      <c r="D22" s="11" t="s">
        <v>21</v>
      </c>
      <c r="E22" s="60">
        <f>+INDEX(BPU!A:D,MATCH(B22,BPU!A:A,0),4)</f>
        <v>0</v>
      </c>
      <c r="F22" s="56">
        <v>0</v>
      </c>
      <c r="G22" s="48">
        <f t="shared" si="3"/>
        <v>0</v>
      </c>
    </row>
    <row r="23" spans="1:7" ht="15" customHeight="1" x14ac:dyDescent="0.2">
      <c r="A23" s="4" t="s">
        <v>40</v>
      </c>
      <c r="B23" s="15"/>
      <c r="C23" s="10"/>
      <c r="D23" s="11"/>
      <c r="E23" s="60"/>
      <c r="F23" s="56"/>
      <c r="G23" s="48"/>
    </row>
    <row r="24" spans="1:7" ht="15" customHeight="1" x14ac:dyDescent="0.2">
      <c r="A24" s="4">
        <v>1</v>
      </c>
      <c r="B24" s="15">
        <v>604.02</v>
      </c>
      <c r="C24" s="10" t="s">
        <v>66</v>
      </c>
      <c r="D24" s="11" t="s">
        <v>21</v>
      </c>
      <c r="E24" s="60">
        <f>+INDEX(BPU!A:D,MATCH(B24,BPU!A:A,0),4)</f>
        <v>0</v>
      </c>
      <c r="F24" s="56">
        <v>0</v>
      </c>
      <c r="G24" s="48">
        <f>IF(F24="","",F24*E24)</f>
        <v>0</v>
      </c>
    </row>
    <row r="25" spans="1:7" ht="15" customHeight="1" x14ac:dyDescent="0.2">
      <c r="A25" s="4">
        <v>3</v>
      </c>
      <c r="B25" s="15">
        <v>609.20010000000002</v>
      </c>
      <c r="C25" s="10" t="s">
        <v>70</v>
      </c>
      <c r="D25" s="11" t="s">
        <v>71</v>
      </c>
      <c r="E25" s="60">
        <f>+INDEX(BPU!A:D,MATCH(B25,BPU!A:A,0),4)</f>
        <v>0</v>
      </c>
      <c r="F25" s="56">
        <v>0</v>
      </c>
      <c r="G25" s="48">
        <f t="shared" si="3"/>
        <v>0</v>
      </c>
    </row>
    <row r="26" spans="1:7" ht="15" customHeight="1" x14ac:dyDescent="0.2">
      <c r="A26" s="4">
        <v>1</v>
      </c>
      <c r="B26" s="15">
        <v>609.6</v>
      </c>
      <c r="C26" s="10" t="s">
        <v>73</v>
      </c>
      <c r="D26" s="11" t="s">
        <v>71</v>
      </c>
      <c r="E26" s="60">
        <f>+INDEX(BPU!A:D,MATCH(B26,BPU!A:A,0),4)</f>
        <v>0</v>
      </c>
      <c r="F26" s="56">
        <v>0</v>
      </c>
      <c r="G26" s="48">
        <f t="shared" si="3"/>
        <v>0</v>
      </c>
    </row>
    <row r="27" spans="1:7" ht="15" customHeight="1" x14ac:dyDescent="0.2">
      <c r="A27" s="4" t="s">
        <v>40</v>
      </c>
      <c r="B27" s="145"/>
      <c r="C27" s="10" t="s">
        <v>40</v>
      </c>
      <c r="D27" s="11" t="s">
        <v>40</v>
      </c>
      <c r="E27" s="60"/>
      <c r="F27" s="56"/>
      <c r="G27" s="48" t="str">
        <f t="shared" si="3"/>
        <v/>
      </c>
    </row>
    <row r="28" spans="1:7" ht="15" customHeight="1" x14ac:dyDescent="0.2">
      <c r="A28" s="4">
        <v>2</v>
      </c>
      <c r="B28" s="71">
        <v>619.02</v>
      </c>
      <c r="C28" s="10" t="s">
        <v>77</v>
      </c>
      <c r="D28" s="11" t="s">
        <v>31</v>
      </c>
      <c r="E28" s="60">
        <f>+INDEX(BPU!A:D,MATCH(B28,BPU!A:A,0),4)</f>
        <v>0</v>
      </c>
      <c r="F28" s="56">
        <v>0</v>
      </c>
      <c r="G28" s="48">
        <f t="shared" si="3"/>
        <v>0</v>
      </c>
    </row>
    <row r="29" spans="1:7" ht="15" customHeight="1" x14ac:dyDescent="0.2">
      <c r="A29" s="4" t="s">
        <v>40</v>
      </c>
      <c r="B29" s="145"/>
      <c r="C29" s="10"/>
      <c r="D29" s="11"/>
      <c r="E29" s="60"/>
      <c r="F29" s="56"/>
      <c r="G29" s="48"/>
    </row>
    <row r="30" spans="1:7" ht="15" customHeight="1" x14ac:dyDescent="0.2">
      <c r="A30" s="4">
        <v>1</v>
      </c>
      <c r="B30" s="15">
        <v>601.02</v>
      </c>
      <c r="C30" s="10" t="s">
        <v>79</v>
      </c>
      <c r="D30" s="11" t="s">
        <v>20</v>
      </c>
      <c r="E30" s="60">
        <f>+INDEX(BPU!A:D,MATCH(B30,BPU!A:A,0),4)</f>
        <v>0</v>
      </c>
      <c r="F30" s="56">
        <v>10</v>
      </c>
      <c r="G30" s="48">
        <f t="shared" si="3"/>
        <v>0</v>
      </c>
    </row>
    <row r="31" spans="1:7" ht="15" customHeight="1" x14ac:dyDescent="0.2">
      <c r="A31" s="4">
        <v>3</v>
      </c>
      <c r="B31" s="15">
        <v>617.10119999999995</v>
      </c>
      <c r="C31" s="10" t="s">
        <v>83</v>
      </c>
      <c r="D31" s="11" t="s">
        <v>20</v>
      </c>
      <c r="E31" s="60">
        <f>+INDEX(BPU!A:D,MATCH(B31,BPU!A:A,0),4)</f>
        <v>0</v>
      </c>
      <c r="F31" s="56">
        <v>0</v>
      </c>
      <c r="G31" s="48">
        <f t="shared" si="3"/>
        <v>0</v>
      </c>
    </row>
    <row r="32" spans="1:7" ht="15" customHeight="1" x14ac:dyDescent="0.2">
      <c r="A32" s="4" t="s">
        <v>40</v>
      </c>
      <c r="B32" s="15"/>
      <c r="C32" s="10" t="s">
        <v>40</v>
      </c>
      <c r="D32" s="11" t="s">
        <v>40</v>
      </c>
      <c r="E32" s="60"/>
      <c r="F32" s="56"/>
      <c r="G32" s="48" t="str">
        <f t="shared" si="3"/>
        <v/>
      </c>
    </row>
    <row r="33" spans="1:7" ht="15" customHeight="1" x14ac:dyDescent="0.2">
      <c r="A33" s="4">
        <v>2</v>
      </c>
      <c r="B33" s="15">
        <v>213.01</v>
      </c>
      <c r="C33" s="10" t="s">
        <v>47</v>
      </c>
      <c r="D33" s="11" t="s">
        <v>48</v>
      </c>
      <c r="E33" s="60">
        <f>+INDEX(BPU!A:D,MATCH(B33,BPU!A:A,0),4)</f>
        <v>0</v>
      </c>
      <c r="F33" s="56"/>
      <c r="G33" s="48" t="str">
        <f t="shared" si="3"/>
        <v/>
      </c>
    </row>
    <row r="34" spans="1:7" ht="15" customHeight="1" x14ac:dyDescent="0.2">
      <c r="A34" s="4">
        <v>3</v>
      </c>
      <c r="B34" s="15">
        <v>222.1001</v>
      </c>
      <c r="C34" s="10" t="s">
        <v>53</v>
      </c>
      <c r="D34" s="11" t="s">
        <v>21</v>
      </c>
      <c r="E34" s="60">
        <f>+INDEX(BPU!A:D,MATCH(B34,BPU!A:A,0),4)</f>
        <v>0</v>
      </c>
      <c r="F34" s="56"/>
      <c r="G34" s="48" t="str">
        <f t="shared" si="3"/>
        <v/>
      </c>
    </row>
    <row r="35" spans="1:7" ht="15" customHeight="1" x14ac:dyDescent="0.2">
      <c r="A35" s="4">
        <v>1</v>
      </c>
      <c r="B35" s="15">
        <v>604.05999999999995</v>
      </c>
      <c r="C35" s="10" t="s">
        <v>85</v>
      </c>
      <c r="D35" s="11" t="s">
        <v>21</v>
      </c>
      <c r="E35" s="60">
        <f>+INDEX(BPU!A:D,MATCH(B35,BPU!A:A,0),4)</f>
        <v>0</v>
      </c>
      <c r="F35" s="56">
        <v>0</v>
      </c>
      <c r="G35" s="48">
        <f t="shared" si="3"/>
        <v>0</v>
      </c>
    </row>
    <row r="36" spans="1:7" ht="15" customHeight="1" x14ac:dyDescent="0.2">
      <c r="A36" s="4">
        <v>2</v>
      </c>
      <c r="B36" s="15">
        <v>605.02</v>
      </c>
      <c r="C36" s="10" t="s">
        <v>89</v>
      </c>
      <c r="D36" s="11" t="s">
        <v>48</v>
      </c>
      <c r="E36" s="60">
        <f>+INDEX(BPU!A:D,MATCH(B36,BPU!A:A,0),4)</f>
        <v>0</v>
      </c>
      <c r="F36" s="56">
        <v>0</v>
      </c>
      <c r="G36" s="48">
        <f t="shared" si="3"/>
        <v>0</v>
      </c>
    </row>
    <row r="37" spans="1:7" ht="15" customHeight="1" x14ac:dyDescent="0.2">
      <c r="A37" s="4">
        <v>2</v>
      </c>
      <c r="B37" s="15">
        <v>1200.0029999999999</v>
      </c>
      <c r="C37" s="10" t="s">
        <v>23</v>
      </c>
      <c r="D37" s="69" t="s">
        <v>20</v>
      </c>
      <c r="E37" s="60">
        <f>+INDEX(BPU!A:D,MATCH(B37,BPU!A:A,0),4)</f>
        <v>0</v>
      </c>
      <c r="F37" s="56"/>
      <c r="G37" s="48" t="str">
        <f>IF(F37="","",F37*E37)</f>
        <v/>
      </c>
    </row>
    <row r="38" spans="1:7" ht="15" customHeight="1" x14ac:dyDescent="0.2">
      <c r="A38" s="4" t="s">
        <v>40</v>
      </c>
      <c r="B38" s="15"/>
      <c r="C38" s="10"/>
      <c r="D38" s="69"/>
      <c r="E38" s="60"/>
      <c r="F38" s="56"/>
      <c r="G38" s="48"/>
    </row>
    <row r="39" spans="1:7" ht="15" customHeight="1" x14ac:dyDescent="0.2">
      <c r="A39" s="4">
        <v>2</v>
      </c>
      <c r="B39" s="15">
        <v>1200.0039999999999</v>
      </c>
      <c r="C39" s="10" t="s">
        <v>28</v>
      </c>
      <c r="D39" s="69" t="s">
        <v>29</v>
      </c>
      <c r="E39" s="60">
        <f>+INDEX(BPU!A:D,MATCH(B39,BPU!A:A,0),4)</f>
        <v>0</v>
      </c>
      <c r="F39" s="56">
        <v>0</v>
      </c>
      <c r="G39" s="48">
        <f t="shared" ref="G39" si="4">IF(F39="","",F39*E39)</f>
        <v>0</v>
      </c>
    </row>
    <row r="40" spans="1:7" ht="15" customHeight="1" x14ac:dyDescent="0.2">
      <c r="A40" s="4" t="s">
        <v>40</v>
      </c>
      <c r="B40" s="15"/>
      <c r="C40" s="10"/>
      <c r="D40" s="69"/>
      <c r="E40" s="60"/>
      <c r="F40" s="56"/>
      <c r="G40" s="49"/>
    </row>
    <row r="41" spans="1:7" ht="15" customHeight="1" x14ac:dyDescent="0.2">
      <c r="A41" s="4" t="s">
        <v>40</v>
      </c>
      <c r="B41" s="15"/>
      <c r="C41" s="43" t="s">
        <v>10</v>
      </c>
      <c r="D41" s="5"/>
      <c r="E41" s="61"/>
      <c r="F41" s="57"/>
      <c r="G41" s="50">
        <f>SUBTOTAL(9,G13:G40)</f>
        <v>0</v>
      </c>
    </row>
    <row r="42" spans="1:7" ht="15" customHeight="1" x14ac:dyDescent="0.2">
      <c r="A42" s="4" t="s">
        <v>40</v>
      </c>
      <c r="B42" s="19"/>
      <c r="C42" s="35"/>
      <c r="D42" s="6"/>
      <c r="E42" s="63"/>
      <c r="F42" s="58"/>
      <c r="G42" s="52"/>
    </row>
    <row r="43" spans="1:7" ht="15" customHeight="1" x14ac:dyDescent="0.2">
      <c r="A43" s="4" t="s">
        <v>40</v>
      </c>
      <c r="B43" s="20"/>
      <c r="C43" s="33" t="s">
        <v>17</v>
      </c>
      <c r="D43" s="3"/>
      <c r="E43" s="59"/>
      <c r="F43" s="55"/>
      <c r="G43" s="47" t="str">
        <f t="shared" ref="G43" si="5">IF(E43="","",F43*E43)</f>
        <v/>
      </c>
    </row>
    <row r="44" spans="1:7" ht="15" customHeight="1" x14ac:dyDescent="0.2">
      <c r="A44" s="4" t="s">
        <v>40</v>
      </c>
      <c r="B44" s="15"/>
      <c r="C44" s="10" t="s">
        <v>40</v>
      </c>
      <c r="D44" s="11" t="s">
        <v>40</v>
      </c>
      <c r="E44" s="60"/>
      <c r="F44" s="56"/>
      <c r="G44" s="48" t="str">
        <f>IF(B44="","",F44*E44)</f>
        <v/>
      </c>
    </row>
    <row r="45" spans="1:7" ht="15" customHeight="1" x14ac:dyDescent="0.2">
      <c r="A45" s="4">
        <v>2</v>
      </c>
      <c r="B45" s="15">
        <v>627.01</v>
      </c>
      <c r="C45" s="10" t="s">
        <v>93</v>
      </c>
      <c r="D45" s="11" t="s">
        <v>20</v>
      </c>
      <c r="E45" s="60">
        <f>+INDEX(BPU!A:D,MATCH(B45,BPU!A:A,0),4)</f>
        <v>0</v>
      </c>
      <c r="F45" s="56">
        <v>200</v>
      </c>
      <c r="G45" s="48">
        <f t="shared" ref="G45:G49" si="6">IF(F45="","",F45*E45)</f>
        <v>0</v>
      </c>
    </row>
    <row r="46" spans="1:7" ht="15" customHeight="1" x14ac:dyDescent="0.2">
      <c r="A46" s="4">
        <v>2</v>
      </c>
      <c r="B46" s="15">
        <v>627.08000000000004</v>
      </c>
      <c r="C46" s="10" t="s">
        <v>95</v>
      </c>
      <c r="D46" s="11" t="s">
        <v>31</v>
      </c>
      <c r="E46" s="60">
        <f>+INDEX(BPU!A:D,MATCH(B46,BPU!A:A,0),4)</f>
        <v>0</v>
      </c>
      <c r="F46" s="56">
        <v>1</v>
      </c>
      <c r="G46" s="48">
        <f t="shared" si="6"/>
        <v>0</v>
      </c>
    </row>
    <row r="47" spans="1:7" ht="15" customHeight="1" x14ac:dyDescent="0.2">
      <c r="A47" s="4">
        <v>2</v>
      </c>
      <c r="B47" s="15">
        <v>627.1</v>
      </c>
      <c r="C47" s="10" t="s">
        <v>94</v>
      </c>
      <c r="D47" s="11" t="s">
        <v>31</v>
      </c>
      <c r="E47" s="60">
        <f>+INDEX(BPU!A:D,MATCH(B47,BPU!A:A,0),4)</f>
        <v>0</v>
      </c>
      <c r="F47" s="56">
        <v>0</v>
      </c>
      <c r="G47" s="48">
        <f t="shared" si="6"/>
        <v>0</v>
      </c>
    </row>
    <row r="48" spans="1:7" ht="15" customHeight="1" x14ac:dyDescent="0.2">
      <c r="A48" s="4">
        <v>2</v>
      </c>
      <c r="B48" s="15">
        <v>1200.0050000000001</v>
      </c>
      <c r="C48" s="10" t="s">
        <v>33</v>
      </c>
      <c r="D48" s="11" t="s">
        <v>31</v>
      </c>
      <c r="E48" s="60">
        <f>+INDEX(BPU!A:D,MATCH(B48,BPU!A:A,0),4)</f>
        <v>0</v>
      </c>
      <c r="F48" s="56">
        <v>1</v>
      </c>
      <c r="G48" s="48">
        <f t="shared" si="6"/>
        <v>0</v>
      </c>
    </row>
    <row r="49" spans="1:7" ht="15" customHeight="1" x14ac:dyDescent="0.2">
      <c r="A49" s="4">
        <v>2</v>
      </c>
      <c r="B49" s="15">
        <v>1200.008</v>
      </c>
      <c r="C49" s="10" t="s">
        <v>34</v>
      </c>
      <c r="D49" s="11" t="s">
        <v>31</v>
      </c>
      <c r="E49" s="60">
        <f>+INDEX(BPU!A:D,MATCH(B49,BPU!A:A,0),4)</f>
        <v>0</v>
      </c>
      <c r="F49" s="56">
        <v>0</v>
      </c>
      <c r="G49" s="48">
        <f t="shared" si="6"/>
        <v>0</v>
      </c>
    </row>
    <row r="50" spans="1:7" ht="15" customHeight="1" x14ac:dyDescent="0.2">
      <c r="A50" s="4" t="s">
        <v>40</v>
      </c>
      <c r="B50" s="15"/>
      <c r="C50" s="10"/>
      <c r="D50" s="69"/>
      <c r="E50" s="60"/>
      <c r="F50" s="56"/>
      <c r="G50" s="49"/>
    </row>
    <row r="51" spans="1:7" ht="15" customHeight="1" x14ac:dyDescent="0.2">
      <c r="A51" s="4" t="s">
        <v>40</v>
      </c>
      <c r="B51" s="15"/>
      <c r="C51" s="43" t="s">
        <v>11</v>
      </c>
      <c r="D51" s="5"/>
      <c r="E51" s="61"/>
      <c r="F51" s="57"/>
      <c r="G51" s="50">
        <f>SUBTOTAL(9,G43:G49)</f>
        <v>0</v>
      </c>
    </row>
    <row r="52" spans="1:7" ht="15" customHeight="1" x14ac:dyDescent="0.2">
      <c r="A52" s="4" t="s">
        <v>40</v>
      </c>
      <c r="B52" s="19"/>
      <c r="C52" s="35"/>
      <c r="D52" s="6"/>
      <c r="E52" s="63"/>
      <c r="F52" s="58"/>
      <c r="G52" s="52"/>
    </row>
    <row r="53" spans="1:7" ht="15" customHeight="1" thickBot="1" x14ac:dyDescent="0.25">
      <c r="A53" s="4" t="s">
        <v>40</v>
      </c>
      <c r="B53" s="16"/>
      <c r="C53" s="24"/>
      <c r="D53" s="30"/>
      <c r="E53" s="24"/>
      <c r="F53" s="24"/>
      <c r="G53" s="44"/>
    </row>
    <row r="54" spans="1:7" ht="15" customHeight="1" thickBot="1" x14ac:dyDescent="0.25">
      <c r="A54" s="4" t="s">
        <v>40</v>
      </c>
      <c r="B54" s="16"/>
      <c r="C54" s="22"/>
      <c r="D54" s="23"/>
      <c r="E54" s="25" t="s">
        <v>12</v>
      </c>
      <c r="F54" s="31"/>
      <c r="G54" s="70">
        <f>SUBTOTAL(9,G6:G52)</f>
        <v>0</v>
      </c>
    </row>
    <row r="55" spans="1:7" ht="15" customHeight="1" x14ac:dyDescent="0.2">
      <c r="A55" s="4" t="s">
        <v>40</v>
      </c>
      <c r="B55" s="21"/>
      <c r="E55" s="163" t="s">
        <v>112</v>
      </c>
    </row>
    <row r="56" spans="1:7" ht="15" customHeight="1" x14ac:dyDescent="0.2">
      <c r="A56" s="4" t="s">
        <v>40</v>
      </c>
      <c r="B56" s="21"/>
    </row>
    <row r="57" spans="1:7" ht="15" customHeight="1" x14ac:dyDescent="0.2">
      <c r="A57" s="4" t="s">
        <v>40</v>
      </c>
      <c r="B57" s="21"/>
    </row>
    <row r="58" spans="1:7" ht="15" customHeight="1" x14ac:dyDescent="0.2">
      <c r="A58" s="4" t="s">
        <v>40</v>
      </c>
      <c r="B58" s="21"/>
    </row>
    <row r="59" spans="1:7" s="41" customFormat="1" ht="15" customHeight="1" x14ac:dyDescent="0.2">
      <c r="A59" s="13"/>
      <c r="B59" s="14"/>
      <c r="C59" s="38"/>
      <c r="D59" s="39"/>
      <c r="E59" s="38"/>
      <c r="F59" s="40" t="s">
        <v>14</v>
      </c>
      <c r="G59" s="54"/>
    </row>
    <row r="61" spans="1:7" ht="15" customHeight="1" x14ac:dyDescent="0.2">
      <c r="A61" s="4"/>
    </row>
    <row r="62" spans="1:7" ht="15" customHeight="1" x14ac:dyDescent="0.2">
      <c r="A62" s="4"/>
    </row>
    <row r="63" spans="1:7" ht="15" customHeight="1" x14ac:dyDescent="0.2">
      <c r="A63" s="4"/>
    </row>
    <row r="64" spans="1:7" ht="15" customHeight="1" x14ac:dyDescent="0.2">
      <c r="A64" s="4"/>
    </row>
  </sheetData>
  <sheetProtection algorithmName="SHA-512" hashValue="yAp6vcjqRVjAMNSpbJH1rqS1U1+YDqDGbYEY5b4MGktTCoAAatgoAjMObilPfPexrIZwrM+u3tWCfWOyqWrGaA==" saltValue="6YyjPCZDmvK8ooSPsTd9vA==" spinCount="100000" sheet="1" objects="1" scenarios="1"/>
  <printOptions horizontalCentered="1"/>
  <pageMargins left="0.39370078740157483" right="0.39370078740157483" top="0.98425196850393704" bottom="0.78740157480314965" header="0.39370078740157483" footer="0.39370078740157483"/>
  <pageSetup paperSize="9" scale="73" fitToHeight="0" orientation="portrait" r:id="rId1"/>
  <headerFooter scaleWithDoc="0">
    <oddHeader>&amp;R&amp;8LYCEE AGRICOLE OLIVIER DE SERRES
Réfection des parkings du lycée   
DCE - DQE</oddHeader>
    <oddFooter>&amp;L&amp;9Rhône Cévennes Ingénierie&amp;C&amp;8&amp;D&amp;R&amp;9&amp;P/&amp;N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pageSetUpPr fitToPage="1"/>
  </sheetPr>
  <dimension ref="A1:G64"/>
  <sheetViews>
    <sheetView view="pageBreakPreview" zoomScaleNormal="100" zoomScaleSheetLayoutView="100" workbookViewId="0">
      <selection activeCell="C37" sqref="C37"/>
    </sheetView>
  </sheetViews>
  <sheetFormatPr baseColWidth="10" defaultRowHeight="15" customHeight="1" x14ac:dyDescent="0.2"/>
  <cols>
    <col min="1" max="1" width="4.5703125" style="1" bestFit="1" customWidth="1"/>
    <col min="2" max="2" width="9.42578125" style="2" bestFit="1" customWidth="1"/>
    <col min="3" max="3" width="75.7109375" style="36" customWidth="1"/>
    <col min="4" max="4" width="8.7109375" style="37" customWidth="1"/>
    <col min="5" max="6" width="11.7109375" style="36" customWidth="1"/>
    <col min="7" max="7" width="15.7109375" style="53" customWidth="1"/>
    <col min="8" max="16384" width="11.42578125" style="31"/>
  </cols>
  <sheetData>
    <row r="1" spans="1:7" ht="22.5" customHeight="1" x14ac:dyDescent="0.2">
      <c r="B1" s="16"/>
      <c r="C1" s="66" t="s">
        <v>0</v>
      </c>
      <c r="D1" s="30"/>
      <c r="E1" s="24"/>
      <c r="F1" s="24"/>
      <c r="G1" s="44"/>
    </row>
    <row r="2" spans="1:7" ht="18" x14ac:dyDescent="0.2">
      <c r="B2" s="16"/>
      <c r="C2" s="31"/>
      <c r="D2" s="65"/>
      <c r="E2" s="65"/>
      <c r="F2" s="65"/>
      <c r="G2" s="65"/>
    </row>
    <row r="3" spans="1:7" x14ac:dyDescent="0.2">
      <c r="B3" s="16"/>
      <c r="C3" s="67" t="s">
        <v>25</v>
      </c>
      <c r="D3" s="42"/>
      <c r="E3" s="42"/>
      <c r="F3" s="42"/>
      <c r="G3" s="45"/>
    </row>
    <row r="4" spans="1:7" ht="15" customHeight="1" x14ac:dyDescent="0.2">
      <c r="B4" s="16"/>
      <c r="C4" s="32"/>
      <c r="D4" s="32"/>
      <c r="E4" s="32"/>
      <c r="F4" s="32"/>
      <c r="G4" s="46"/>
    </row>
    <row r="5" spans="1:7" s="27" customFormat="1" ht="15" customHeight="1" x14ac:dyDescent="0.2">
      <c r="A5" s="26" t="s">
        <v>1</v>
      </c>
      <c r="B5" s="17" t="s">
        <v>2</v>
      </c>
      <c r="C5" s="28" t="s">
        <v>3</v>
      </c>
      <c r="D5" s="28" t="s">
        <v>4</v>
      </c>
      <c r="E5" s="29" t="s">
        <v>5</v>
      </c>
      <c r="F5" s="28" t="s">
        <v>6</v>
      </c>
      <c r="G5" s="64" t="s">
        <v>7</v>
      </c>
    </row>
    <row r="6" spans="1:7" ht="15" customHeight="1" x14ac:dyDescent="0.2">
      <c r="B6" s="18"/>
      <c r="C6" s="33" t="s">
        <v>8</v>
      </c>
      <c r="D6" s="3"/>
      <c r="E6" s="59"/>
      <c r="F6" s="55"/>
      <c r="G6" s="47"/>
    </row>
    <row r="7" spans="1:7" ht="15" customHeight="1" x14ac:dyDescent="0.2">
      <c r="A7" s="4" t="s">
        <v>40</v>
      </c>
      <c r="B7" s="15"/>
      <c r="C7" s="10" t="s">
        <v>40</v>
      </c>
      <c r="D7" s="11" t="s">
        <v>40</v>
      </c>
      <c r="E7" s="60"/>
      <c r="F7" s="56"/>
      <c r="G7" s="48" t="str">
        <f>IF(B7="","",F7*E7)</f>
        <v/>
      </c>
    </row>
    <row r="8" spans="1:7" ht="15" customHeight="1" x14ac:dyDescent="0.2">
      <c r="A8" s="4">
        <v>1</v>
      </c>
      <c r="B8" s="15">
        <v>101.01</v>
      </c>
      <c r="C8" s="10" t="s">
        <v>41</v>
      </c>
      <c r="D8" s="11" t="s">
        <v>42</v>
      </c>
      <c r="E8" s="60">
        <f>+INDEX(BPU!A:D,MATCH(B8,BPU!A:A,0),4)</f>
        <v>0</v>
      </c>
      <c r="F8" s="56">
        <v>0</v>
      </c>
      <c r="G8" s="48">
        <f t="shared" ref="G8:G9" si="0">IF(B8="","",F8*E8)</f>
        <v>0</v>
      </c>
    </row>
    <row r="9" spans="1:7" ht="15" customHeight="1" x14ac:dyDescent="0.2">
      <c r="A9" s="4">
        <v>1</v>
      </c>
      <c r="B9" s="15">
        <v>109.01</v>
      </c>
      <c r="C9" s="10" t="s">
        <v>43</v>
      </c>
      <c r="D9" s="11" t="s">
        <v>21</v>
      </c>
      <c r="E9" s="60">
        <f>+INDEX(BPU!A:D,MATCH(B9,BPU!A:A,0),4)</f>
        <v>0</v>
      </c>
      <c r="F9" s="56">
        <v>0</v>
      </c>
      <c r="G9" s="48">
        <f t="shared" si="0"/>
        <v>0</v>
      </c>
    </row>
    <row r="10" spans="1:7" ht="15" customHeight="1" x14ac:dyDescent="0.2">
      <c r="A10" s="4" t="s">
        <v>40</v>
      </c>
      <c r="B10" s="15"/>
      <c r="C10" s="10" t="s">
        <v>40</v>
      </c>
      <c r="D10" s="11" t="s">
        <v>40</v>
      </c>
      <c r="E10" s="60"/>
      <c r="F10" s="56"/>
      <c r="G10" s="49" t="str">
        <f t="shared" ref="G10" si="1">IF(E10="","",F10*E10)</f>
        <v/>
      </c>
    </row>
    <row r="11" spans="1:7" ht="15" customHeight="1" x14ac:dyDescent="0.2">
      <c r="A11" s="4" t="s">
        <v>40</v>
      </c>
      <c r="B11" s="15"/>
      <c r="C11" s="43" t="s">
        <v>9</v>
      </c>
      <c r="D11" s="5"/>
      <c r="E11" s="61"/>
      <c r="F11" s="57"/>
      <c r="G11" s="50">
        <f>SUBTOTAL(9,G6:G10)</f>
        <v>0</v>
      </c>
    </row>
    <row r="12" spans="1:7" ht="15" customHeight="1" x14ac:dyDescent="0.2">
      <c r="A12" s="4" t="s">
        <v>40</v>
      </c>
      <c r="B12" s="19"/>
      <c r="C12" s="12"/>
      <c r="D12" s="6"/>
      <c r="E12" s="62"/>
      <c r="F12" s="58"/>
      <c r="G12" s="51"/>
    </row>
    <row r="13" spans="1:7" ht="15" customHeight="1" x14ac:dyDescent="0.2">
      <c r="A13" s="4" t="s">
        <v>40</v>
      </c>
      <c r="B13" s="20"/>
      <c r="C13" s="33" t="s">
        <v>16</v>
      </c>
      <c r="D13" s="3"/>
      <c r="E13" s="59"/>
      <c r="F13" s="55"/>
      <c r="G13" s="47" t="str">
        <f t="shared" ref="G13" si="2">IF(E13="","",F13*E13)</f>
        <v/>
      </c>
    </row>
    <row r="14" spans="1:7" ht="15" customHeight="1" x14ac:dyDescent="0.2">
      <c r="A14" s="4" t="s">
        <v>40</v>
      </c>
      <c r="B14" s="15"/>
      <c r="C14" s="34"/>
      <c r="D14" s="11" t="s">
        <v>40</v>
      </c>
      <c r="E14" s="60"/>
      <c r="F14" s="56"/>
      <c r="G14" s="48" t="str">
        <f>IF(B14="","",F14*E14)</f>
        <v/>
      </c>
    </row>
    <row r="15" spans="1:7" ht="15" customHeight="1" x14ac:dyDescent="0.2">
      <c r="A15" s="4">
        <v>1</v>
      </c>
      <c r="B15" s="15">
        <v>603.02</v>
      </c>
      <c r="C15" s="10" t="s">
        <v>55</v>
      </c>
      <c r="D15" s="11" t="s">
        <v>21</v>
      </c>
      <c r="E15" s="60">
        <f>+INDEX(BPU!A:D,MATCH(B15,BPU!A:A,0),4)</f>
        <v>0</v>
      </c>
      <c r="F15" s="56">
        <v>450</v>
      </c>
      <c r="G15" s="48">
        <f>IF(F15="","",F15*E15)</f>
        <v>0</v>
      </c>
    </row>
    <row r="16" spans="1:7" ht="15" customHeight="1" x14ac:dyDescent="0.2">
      <c r="A16" s="4">
        <v>1</v>
      </c>
      <c r="B16" s="15">
        <v>603.03</v>
      </c>
      <c r="C16" s="10" t="s">
        <v>22</v>
      </c>
      <c r="D16" s="11" t="s">
        <v>21</v>
      </c>
      <c r="E16" s="60">
        <f>+INDEX(BPU!A:D,MATCH(B16,BPU!A:A,0),4)</f>
        <v>0</v>
      </c>
      <c r="F16" s="56">
        <v>35</v>
      </c>
      <c r="G16" s="48">
        <f t="shared" ref="G16:G36" si="3">IF(F16="","",F16*E16)</f>
        <v>0</v>
      </c>
    </row>
    <row r="17" spans="1:7" ht="15" customHeight="1" x14ac:dyDescent="0.2">
      <c r="A17" s="4">
        <v>1</v>
      </c>
      <c r="B17" s="15">
        <v>603.11</v>
      </c>
      <c r="C17" s="10" t="s">
        <v>57</v>
      </c>
      <c r="D17" s="11" t="s">
        <v>20</v>
      </c>
      <c r="E17" s="60">
        <f>+INDEX(BPU!A:D,MATCH(B17,BPU!A:A,0),4)</f>
        <v>0</v>
      </c>
      <c r="F17" s="56">
        <v>16</v>
      </c>
      <c r="G17" s="48">
        <f t="shared" si="3"/>
        <v>0</v>
      </c>
    </row>
    <row r="18" spans="1:7" ht="15" customHeight="1" x14ac:dyDescent="0.2">
      <c r="A18" s="4">
        <v>2</v>
      </c>
      <c r="B18" s="15">
        <v>1200.001</v>
      </c>
      <c r="C18" s="10" t="s">
        <v>18</v>
      </c>
      <c r="D18" s="11" t="s">
        <v>21</v>
      </c>
      <c r="E18" s="60">
        <f>+INDEX(BPU!A:D,MATCH(B18,BPU!A:A,0),4)</f>
        <v>0</v>
      </c>
      <c r="F18" s="56">
        <v>0</v>
      </c>
      <c r="G18" s="48">
        <f t="shared" si="3"/>
        <v>0</v>
      </c>
    </row>
    <row r="19" spans="1:7" ht="15" customHeight="1" x14ac:dyDescent="0.2">
      <c r="A19" s="4">
        <v>2</v>
      </c>
      <c r="B19" s="15">
        <v>1200.002</v>
      </c>
      <c r="C19" s="10" t="s">
        <v>19</v>
      </c>
      <c r="D19" s="11" t="s">
        <v>20</v>
      </c>
      <c r="E19" s="60">
        <f>+INDEX(BPU!A:D,MATCH(B19,BPU!A:A,0),4)</f>
        <v>0</v>
      </c>
      <c r="F19" s="56">
        <v>0</v>
      </c>
      <c r="G19" s="48">
        <f t="shared" si="3"/>
        <v>0</v>
      </c>
    </row>
    <row r="20" spans="1:7" ht="15" customHeight="1" x14ac:dyDescent="0.2">
      <c r="A20" s="4" t="s">
        <v>40</v>
      </c>
      <c r="B20" s="15"/>
      <c r="C20" s="10" t="s">
        <v>40</v>
      </c>
      <c r="D20" s="11" t="s">
        <v>40</v>
      </c>
      <c r="E20" s="60"/>
      <c r="F20" s="56"/>
      <c r="G20" s="48" t="str">
        <f t="shared" si="3"/>
        <v/>
      </c>
    </row>
    <row r="21" spans="1:7" ht="15" customHeight="1" x14ac:dyDescent="0.2">
      <c r="A21" s="4">
        <v>3</v>
      </c>
      <c r="B21" s="15">
        <v>610.40009999999995</v>
      </c>
      <c r="C21" s="10" t="s">
        <v>65</v>
      </c>
      <c r="D21" s="11" t="s">
        <v>21</v>
      </c>
      <c r="E21" s="60">
        <f>+INDEX(BPU!A:D,MATCH(B21,BPU!A:A,0),4)</f>
        <v>0</v>
      </c>
      <c r="F21" s="56">
        <v>226</v>
      </c>
      <c r="G21" s="48">
        <f t="shared" si="3"/>
        <v>0</v>
      </c>
    </row>
    <row r="22" spans="1:7" ht="15" customHeight="1" x14ac:dyDescent="0.2">
      <c r="A22" s="4">
        <v>3</v>
      </c>
      <c r="B22" s="15">
        <v>610.30020000000002</v>
      </c>
      <c r="C22" s="10" t="s">
        <v>61</v>
      </c>
      <c r="D22" s="11" t="s">
        <v>21</v>
      </c>
      <c r="E22" s="60">
        <f>+INDEX(BPU!A:D,MATCH(B22,BPU!A:A,0),4)</f>
        <v>0</v>
      </c>
      <c r="F22" s="56">
        <v>36</v>
      </c>
      <c r="G22" s="48">
        <f t="shared" si="3"/>
        <v>0</v>
      </c>
    </row>
    <row r="23" spans="1:7" ht="15" customHeight="1" x14ac:dyDescent="0.2">
      <c r="A23" s="4" t="s">
        <v>40</v>
      </c>
      <c r="B23" s="15"/>
      <c r="C23" s="10"/>
      <c r="D23" s="11"/>
      <c r="E23" s="60"/>
      <c r="F23" s="56"/>
      <c r="G23" s="48"/>
    </row>
    <row r="24" spans="1:7" ht="15" customHeight="1" x14ac:dyDescent="0.2">
      <c r="A24" s="4">
        <v>1</v>
      </c>
      <c r="B24" s="15">
        <v>604.02</v>
      </c>
      <c r="C24" s="10" t="s">
        <v>66</v>
      </c>
      <c r="D24" s="11" t="s">
        <v>21</v>
      </c>
      <c r="E24" s="60">
        <f>+INDEX(BPU!A:D,MATCH(B24,BPU!A:A,0),4)</f>
        <v>0</v>
      </c>
      <c r="F24" s="56">
        <v>0</v>
      </c>
      <c r="G24" s="48">
        <f>IF(F24="","",F24*E24)</f>
        <v>0</v>
      </c>
    </row>
    <row r="25" spans="1:7" ht="15" customHeight="1" x14ac:dyDescent="0.2">
      <c r="A25" s="4">
        <v>3</v>
      </c>
      <c r="B25" s="15">
        <v>609.20010000000002</v>
      </c>
      <c r="C25" s="10" t="s">
        <v>70</v>
      </c>
      <c r="D25" s="11" t="s">
        <v>71</v>
      </c>
      <c r="E25" s="60">
        <f>+INDEX(BPU!A:D,MATCH(B25,BPU!A:A,0),4)</f>
        <v>0</v>
      </c>
      <c r="F25" s="56">
        <v>0</v>
      </c>
      <c r="G25" s="48">
        <f t="shared" si="3"/>
        <v>0</v>
      </c>
    </row>
    <row r="26" spans="1:7" ht="15" customHeight="1" x14ac:dyDescent="0.2">
      <c r="A26" s="4">
        <v>1</v>
      </c>
      <c r="B26" s="15">
        <v>609.6</v>
      </c>
      <c r="C26" s="10" t="s">
        <v>73</v>
      </c>
      <c r="D26" s="11" t="s">
        <v>71</v>
      </c>
      <c r="E26" s="60">
        <f>+INDEX(BPU!A:D,MATCH(B26,BPU!A:A,0),4)</f>
        <v>0</v>
      </c>
      <c r="F26" s="56">
        <v>0</v>
      </c>
      <c r="G26" s="48">
        <f t="shared" si="3"/>
        <v>0</v>
      </c>
    </row>
    <row r="27" spans="1:7" ht="15" customHeight="1" x14ac:dyDescent="0.2">
      <c r="A27" s="4" t="s">
        <v>40</v>
      </c>
      <c r="B27" s="145"/>
      <c r="C27" s="10" t="s">
        <v>40</v>
      </c>
      <c r="D27" s="11" t="s">
        <v>40</v>
      </c>
      <c r="E27" s="60"/>
      <c r="F27" s="56"/>
      <c r="G27" s="48" t="str">
        <f t="shared" si="3"/>
        <v/>
      </c>
    </row>
    <row r="28" spans="1:7" ht="15" customHeight="1" x14ac:dyDescent="0.2">
      <c r="A28" s="4">
        <v>2</v>
      </c>
      <c r="B28" s="71">
        <v>619.02</v>
      </c>
      <c r="C28" s="10" t="s">
        <v>77</v>
      </c>
      <c r="D28" s="11" t="s">
        <v>31</v>
      </c>
      <c r="E28" s="60">
        <f>+INDEX(BPU!A:D,MATCH(B28,BPU!A:A,0),4)</f>
        <v>0</v>
      </c>
      <c r="F28" s="56">
        <v>0</v>
      </c>
      <c r="G28" s="48">
        <f t="shared" si="3"/>
        <v>0</v>
      </c>
    </row>
    <row r="29" spans="1:7" ht="15" customHeight="1" x14ac:dyDescent="0.2">
      <c r="A29" s="4" t="s">
        <v>40</v>
      </c>
      <c r="B29" s="145"/>
      <c r="C29" s="10"/>
      <c r="D29" s="11"/>
      <c r="E29" s="60"/>
      <c r="F29" s="56"/>
      <c r="G29" s="48"/>
    </row>
    <row r="30" spans="1:7" ht="15" customHeight="1" x14ac:dyDescent="0.2">
      <c r="A30" s="4">
        <v>1</v>
      </c>
      <c r="B30" s="15">
        <v>601.02</v>
      </c>
      <c r="C30" s="10" t="s">
        <v>79</v>
      </c>
      <c r="D30" s="11" t="s">
        <v>20</v>
      </c>
      <c r="E30" s="60">
        <f>+INDEX(BPU!A:D,MATCH(B30,BPU!A:A,0),4)</f>
        <v>0</v>
      </c>
      <c r="F30" s="56">
        <v>25</v>
      </c>
      <c r="G30" s="48">
        <f t="shared" si="3"/>
        <v>0</v>
      </c>
    </row>
    <row r="31" spans="1:7" ht="15" customHeight="1" x14ac:dyDescent="0.2">
      <c r="A31" s="4">
        <v>3</v>
      </c>
      <c r="B31" s="15">
        <v>617.10119999999995</v>
      </c>
      <c r="C31" s="10" t="s">
        <v>83</v>
      </c>
      <c r="D31" s="11" t="s">
        <v>20</v>
      </c>
      <c r="E31" s="60">
        <f>+INDEX(BPU!A:D,MATCH(B31,BPU!A:A,0),4)</f>
        <v>0</v>
      </c>
      <c r="F31" s="56">
        <v>0</v>
      </c>
      <c r="G31" s="48">
        <f t="shared" si="3"/>
        <v>0</v>
      </c>
    </row>
    <row r="32" spans="1:7" ht="15" customHeight="1" x14ac:dyDescent="0.2">
      <c r="A32" s="4" t="s">
        <v>40</v>
      </c>
      <c r="B32" s="15"/>
      <c r="C32" s="10" t="s">
        <v>40</v>
      </c>
      <c r="D32" s="11" t="s">
        <v>40</v>
      </c>
      <c r="E32" s="60"/>
      <c r="F32" s="56"/>
      <c r="G32" s="48" t="str">
        <f t="shared" si="3"/>
        <v/>
      </c>
    </row>
    <row r="33" spans="1:7" ht="15" customHeight="1" x14ac:dyDescent="0.2">
      <c r="A33" s="4">
        <v>2</v>
      </c>
      <c r="B33" s="15">
        <v>213.01</v>
      </c>
      <c r="C33" s="10" t="s">
        <v>47</v>
      </c>
      <c r="D33" s="11" t="s">
        <v>48</v>
      </c>
      <c r="E33" s="60">
        <f>+INDEX(BPU!A:D,MATCH(B33,BPU!A:A,0),4)</f>
        <v>0</v>
      </c>
      <c r="F33" s="56"/>
      <c r="G33" s="48" t="str">
        <f t="shared" si="3"/>
        <v/>
      </c>
    </row>
    <row r="34" spans="1:7" ht="15" customHeight="1" x14ac:dyDescent="0.2">
      <c r="A34" s="4">
        <v>3</v>
      </c>
      <c r="B34" s="15">
        <v>222.1001</v>
      </c>
      <c r="C34" s="10" t="s">
        <v>53</v>
      </c>
      <c r="D34" s="11" t="s">
        <v>21</v>
      </c>
      <c r="E34" s="60">
        <f>+INDEX(BPU!A:D,MATCH(B34,BPU!A:A,0),4)</f>
        <v>0</v>
      </c>
      <c r="F34" s="56"/>
      <c r="G34" s="48" t="str">
        <f t="shared" si="3"/>
        <v/>
      </c>
    </row>
    <row r="35" spans="1:7" ht="15" customHeight="1" x14ac:dyDescent="0.2">
      <c r="A35" s="4">
        <v>1</v>
      </c>
      <c r="B35" s="15">
        <v>604.05999999999995</v>
      </c>
      <c r="C35" s="10" t="s">
        <v>85</v>
      </c>
      <c r="D35" s="11" t="s">
        <v>21</v>
      </c>
      <c r="E35" s="60">
        <f>+INDEX(BPU!A:D,MATCH(B35,BPU!A:A,0),4)</f>
        <v>0</v>
      </c>
      <c r="F35" s="56">
        <v>0</v>
      </c>
      <c r="G35" s="48">
        <f t="shared" si="3"/>
        <v>0</v>
      </c>
    </row>
    <row r="36" spans="1:7" ht="15" customHeight="1" x14ac:dyDescent="0.2">
      <c r="A36" s="4">
        <v>2</v>
      </c>
      <c r="B36" s="15">
        <v>605.02</v>
      </c>
      <c r="C36" s="10" t="s">
        <v>89</v>
      </c>
      <c r="D36" s="11" t="s">
        <v>48</v>
      </c>
      <c r="E36" s="60">
        <f>+INDEX(BPU!A:D,MATCH(B36,BPU!A:A,0),4)</f>
        <v>0</v>
      </c>
      <c r="F36" s="56">
        <v>0</v>
      </c>
      <c r="G36" s="48">
        <f t="shared" si="3"/>
        <v>0</v>
      </c>
    </row>
    <row r="37" spans="1:7" ht="15" customHeight="1" x14ac:dyDescent="0.2">
      <c r="A37" s="4">
        <v>2</v>
      </c>
      <c r="B37" s="15">
        <v>1200.0029999999999</v>
      </c>
      <c r="C37" s="10" t="s">
        <v>23</v>
      </c>
      <c r="D37" s="69" t="s">
        <v>20</v>
      </c>
      <c r="E37" s="60">
        <f>+INDEX(BPU!A:D,MATCH(B37,BPU!A:A,0),4)</f>
        <v>0</v>
      </c>
      <c r="F37" s="56"/>
      <c r="G37" s="48" t="str">
        <f>IF(F37="","",F37*E37)</f>
        <v/>
      </c>
    </row>
    <row r="38" spans="1:7" ht="15" customHeight="1" x14ac:dyDescent="0.2">
      <c r="A38" s="4" t="s">
        <v>40</v>
      </c>
      <c r="B38" s="15"/>
      <c r="C38" s="10"/>
      <c r="D38" s="69"/>
      <c r="E38" s="60"/>
      <c r="F38" s="56"/>
      <c r="G38" s="48"/>
    </row>
    <row r="39" spans="1:7" ht="15" customHeight="1" x14ac:dyDescent="0.2">
      <c r="A39" s="4">
        <v>2</v>
      </c>
      <c r="B39" s="15">
        <v>1200.0039999999999</v>
      </c>
      <c r="C39" s="10" t="s">
        <v>28</v>
      </c>
      <c r="D39" s="69" t="s">
        <v>29</v>
      </c>
      <c r="E39" s="60">
        <f>+INDEX(BPU!A:D,MATCH(B39,BPU!A:A,0),4)</f>
        <v>0</v>
      </c>
      <c r="F39" s="56">
        <v>0</v>
      </c>
      <c r="G39" s="48">
        <f t="shared" ref="G39" si="4">IF(F39="","",F39*E39)</f>
        <v>0</v>
      </c>
    </row>
    <row r="40" spans="1:7" ht="15" customHeight="1" x14ac:dyDescent="0.2">
      <c r="A40" s="4" t="s">
        <v>40</v>
      </c>
      <c r="B40" s="15"/>
      <c r="C40" s="10"/>
      <c r="D40" s="69"/>
      <c r="E40" s="60"/>
      <c r="F40" s="56"/>
      <c r="G40" s="49"/>
    </row>
    <row r="41" spans="1:7" ht="15" customHeight="1" x14ac:dyDescent="0.2">
      <c r="A41" s="4" t="s">
        <v>40</v>
      </c>
      <c r="B41" s="15"/>
      <c r="C41" s="43" t="s">
        <v>10</v>
      </c>
      <c r="D41" s="5"/>
      <c r="E41" s="61"/>
      <c r="F41" s="57"/>
      <c r="G41" s="50">
        <f>SUBTOTAL(9,G13:G40)</f>
        <v>0</v>
      </c>
    </row>
    <row r="42" spans="1:7" ht="15" customHeight="1" x14ac:dyDescent="0.2">
      <c r="A42" s="4" t="s">
        <v>40</v>
      </c>
      <c r="B42" s="19"/>
      <c r="C42" s="35"/>
      <c r="D42" s="6"/>
      <c r="E42" s="63"/>
      <c r="F42" s="58"/>
      <c r="G42" s="52"/>
    </row>
    <row r="43" spans="1:7" ht="15" customHeight="1" x14ac:dyDescent="0.2">
      <c r="A43" s="4" t="s">
        <v>40</v>
      </c>
      <c r="B43" s="20"/>
      <c r="C43" s="33" t="s">
        <v>17</v>
      </c>
      <c r="D43" s="3"/>
      <c r="E43" s="59"/>
      <c r="F43" s="55"/>
      <c r="G43" s="47" t="str">
        <f t="shared" ref="G43" si="5">IF(E43="","",F43*E43)</f>
        <v/>
      </c>
    </row>
    <row r="44" spans="1:7" ht="15" customHeight="1" x14ac:dyDescent="0.2">
      <c r="A44" s="4" t="s">
        <v>40</v>
      </c>
      <c r="B44" s="15"/>
      <c r="C44" s="10" t="s">
        <v>40</v>
      </c>
      <c r="D44" s="11" t="s">
        <v>40</v>
      </c>
      <c r="E44" s="60"/>
      <c r="F44" s="56"/>
      <c r="G44" s="48" t="str">
        <f>IF(B44="","",F44*E44)</f>
        <v/>
      </c>
    </row>
    <row r="45" spans="1:7" ht="15" customHeight="1" x14ac:dyDescent="0.2">
      <c r="A45" s="4">
        <v>2</v>
      </c>
      <c r="B45" s="15">
        <v>627.01</v>
      </c>
      <c r="C45" s="10" t="s">
        <v>93</v>
      </c>
      <c r="D45" s="11" t="s">
        <v>20</v>
      </c>
      <c r="E45" s="60">
        <f>+INDEX(BPU!A:D,MATCH(B45,BPU!A:A,0),4)</f>
        <v>0</v>
      </c>
      <c r="F45" s="56">
        <v>0</v>
      </c>
      <c r="G45" s="48">
        <f t="shared" ref="G45:G49" si="6">IF(F45="","",F45*E45)</f>
        <v>0</v>
      </c>
    </row>
    <row r="46" spans="1:7" ht="15" customHeight="1" x14ac:dyDescent="0.2">
      <c r="A46" s="4">
        <v>2</v>
      </c>
      <c r="B46" s="15">
        <v>627.08000000000004</v>
      </c>
      <c r="C46" s="10" t="s">
        <v>95</v>
      </c>
      <c r="D46" s="11" t="s">
        <v>31</v>
      </c>
      <c r="E46" s="60">
        <f>+INDEX(BPU!A:D,MATCH(B46,BPU!A:A,0),4)</f>
        <v>0</v>
      </c>
      <c r="F46" s="56">
        <v>0</v>
      </c>
      <c r="G46" s="48">
        <f t="shared" si="6"/>
        <v>0</v>
      </c>
    </row>
    <row r="47" spans="1:7" ht="15" customHeight="1" x14ac:dyDescent="0.2">
      <c r="A47" s="4">
        <v>2</v>
      </c>
      <c r="B47" s="15">
        <v>627.1</v>
      </c>
      <c r="C47" s="10" t="s">
        <v>94</v>
      </c>
      <c r="D47" s="11" t="s">
        <v>31</v>
      </c>
      <c r="E47" s="60">
        <f>+INDEX(BPU!A:D,MATCH(B47,BPU!A:A,0),4)</f>
        <v>0</v>
      </c>
      <c r="F47" s="56">
        <v>0</v>
      </c>
      <c r="G47" s="48">
        <f t="shared" si="6"/>
        <v>0</v>
      </c>
    </row>
    <row r="48" spans="1:7" ht="15" customHeight="1" x14ac:dyDescent="0.2">
      <c r="A48" s="4">
        <v>2</v>
      </c>
      <c r="B48" s="15">
        <v>1200.0050000000001</v>
      </c>
      <c r="C48" s="10" t="s">
        <v>33</v>
      </c>
      <c r="D48" s="11" t="s">
        <v>31</v>
      </c>
      <c r="E48" s="60">
        <f>+INDEX(BPU!A:D,MATCH(B48,BPU!A:A,0),4)</f>
        <v>0</v>
      </c>
      <c r="F48" s="56">
        <v>0</v>
      </c>
      <c r="G48" s="48">
        <f t="shared" si="6"/>
        <v>0</v>
      </c>
    </row>
    <row r="49" spans="1:7" ht="15" customHeight="1" x14ac:dyDescent="0.2">
      <c r="A49" s="4">
        <v>2</v>
      </c>
      <c r="B49" s="15">
        <v>1200.008</v>
      </c>
      <c r="C49" s="10" t="s">
        <v>34</v>
      </c>
      <c r="D49" s="11" t="s">
        <v>31</v>
      </c>
      <c r="E49" s="60">
        <f>+INDEX(BPU!A:D,MATCH(B49,BPU!A:A,0),4)</f>
        <v>0</v>
      </c>
      <c r="F49" s="56">
        <v>0</v>
      </c>
      <c r="G49" s="48">
        <f t="shared" si="6"/>
        <v>0</v>
      </c>
    </row>
    <row r="50" spans="1:7" ht="15" customHeight="1" x14ac:dyDescent="0.2">
      <c r="A50" s="4" t="s">
        <v>40</v>
      </c>
      <c r="B50" s="15"/>
      <c r="C50" s="10"/>
      <c r="D50" s="69"/>
      <c r="E50" s="60"/>
      <c r="F50" s="56"/>
      <c r="G50" s="49"/>
    </row>
    <row r="51" spans="1:7" ht="15" customHeight="1" x14ac:dyDescent="0.2">
      <c r="A51" s="4" t="s">
        <v>40</v>
      </c>
      <c r="B51" s="15"/>
      <c r="C51" s="43" t="s">
        <v>11</v>
      </c>
      <c r="D51" s="5"/>
      <c r="E51" s="61"/>
      <c r="F51" s="57"/>
      <c r="G51" s="50">
        <f>SUBTOTAL(9,G43:G49)</f>
        <v>0</v>
      </c>
    </row>
    <row r="52" spans="1:7" ht="15" customHeight="1" x14ac:dyDescent="0.2">
      <c r="A52" s="4" t="s">
        <v>40</v>
      </c>
      <c r="B52" s="19"/>
      <c r="C52" s="35"/>
      <c r="D52" s="6"/>
      <c r="E52" s="63"/>
      <c r="F52" s="58"/>
      <c r="G52" s="52"/>
    </row>
    <row r="53" spans="1:7" ht="15" customHeight="1" thickBot="1" x14ac:dyDescent="0.25">
      <c r="A53" s="4" t="s">
        <v>40</v>
      </c>
      <c r="B53" s="16"/>
      <c r="C53" s="24"/>
      <c r="D53" s="30"/>
      <c r="E53" s="24"/>
      <c r="F53" s="24"/>
      <c r="G53" s="44"/>
    </row>
    <row r="54" spans="1:7" ht="15" customHeight="1" thickBot="1" x14ac:dyDescent="0.25">
      <c r="A54" s="4" t="s">
        <v>40</v>
      </c>
      <c r="B54" s="16"/>
      <c r="C54" s="22"/>
      <c r="D54" s="23"/>
      <c r="E54" s="25" t="s">
        <v>12</v>
      </c>
      <c r="F54" s="31"/>
      <c r="G54" s="70">
        <f>SUBTOTAL(9,G6:G52)</f>
        <v>0</v>
      </c>
    </row>
    <row r="55" spans="1:7" ht="15" customHeight="1" x14ac:dyDescent="0.2">
      <c r="A55" s="4" t="s">
        <v>40</v>
      </c>
      <c r="B55" s="21"/>
      <c r="E55" s="163" t="s">
        <v>113</v>
      </c>
    </row>
    <row r="56" spans="1:7" ht="15" customHeight="1" x14ac:dyDescent="0.2">
      <c r="A56" s="4" t="s">
        <v>40</v>
      </c>
      <c r="B56" s="21"/>
    </row>
    <row r="57" spans="1:7" ht="15" customHeight="1" x14ac:dyDescent="0.2">
      <c r="A57" s="4" t="s">
        <v>40</v>
      </c>
      <c r="B57" s="21"/>
    </row>
    <row r="58" spans="1:7" ht="15" customHeight="1" x14ac:dyDescent="0.2">
      <c r="A58" s="4" t="s">
        <v>40</v>
      </c>
      <c r="B58" s="21"/>
    </row>
    <row r="59" spans="1:7" s="41" customFormat="1" ht="15" customHeight="1" x14ac:dyDescent="0.2">
      <c r="A59" s="13"/>
      <c r="B59" s="14"/>
      <c r="C59" s="38"/>
      <c r="D59" s="39"/>
      <c r="E59" s="38"/>
      <c r="F59" s="40" t="s">
        <v>14</v>
      </c>
      <c r="G59" s="54"/>
    </row>
    <row r="61" spans="1:7" ht="15" customHeight="1" x14ac:dyDescent="0.2">
      <c r="A61" s="4"/>
    </row>
    <row r="62" spans="1:7" ht="15" customHeight="1" x14ac:dyDescent="0.2">
      <c r="A62" s="4"/>
    </row>
    <row r="63" spans="1:7" ht="15" customHeight="1" x14ac:dyDescent="0.2">
      <c r="A63" s="4"/>
    </row>
    <row r="64" spans="1:7" ht="15" customHeight="1" x14ac:dyDescent="0.2">
      <c r="A64" s="4"/>
    </row>
  </sheetData>
  <sheetProtection algorithmName="SHA-512" hashValue="bZcvAHHqsHH9rT/4TiX27a89wKABBORNai1gf5njyTRk1zdlBcnRUDvfO5sjBCc1Itm8BSnRvqzWSmx2w2wbzw==" saltValue="fHAObaaU1Twjb1K4kaNAcg==" spinCount="100000" sheet="1" objects="1" scenarios="1"/>
  <printOptions horizontalCentered="1"/>
  <pageMargins left="0.39370078740157483" right="0.39370078740157483" top="0.98425196850393704" bottom="0.78740157480314965" header="0.39370078740157483" footer="0.39370078740157483"/>
  <pageSetup paperSize="9" scale="73" fitToHeight="0" orientation="portrait" r:id="rId1"/>
  <headerFooter scaleWithDoc="0">
    <oddHeader>&amp;R&amp;8LYCEE AGRICOLE OLIVIER DE SERRES
Réfection des parkings du lycée   
DCE - DQE</oddHeader>
    <oddFooter>&amp;L&amp;9Rhône Cévennes Ingénierie&amp;C&amp;8&amp;D&amp;R&amp;9&amp;P/&amp;N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pageSetUpPr fitToPage="1"/>
  </sheetPr>
  <dimension ref="B2:F46"/>
  <sheetViews>
    <sheetView view="pageBreakPreview" zoomScaleNormal="100" zoomScaleSheetLayoutView="100" workbookViewId="0">
      <selection activeCell="C37" sqref="C37"/>
    </sheetView>
  </sheetViews>
  <sheetFormatPr baseColWidth="10" defaultRowHeight="12.75" x14ac:dyDescent="0.2"/>
  <cols>
    <col min="2" max="2" width="49.140625" customWidth="1"/>
    <col min="3" max="3" width="5.140625" bestFit="1" customWidth="1"/>
    <col min="4" max="5" width="10.7109375" customWidth="1"/>
    <col min="6" max="6" width="15.7109375" style="9" customWidth="1"/>
  </cols>
  <sheetData>
    <row r="2" spans="2:6" ht="18.75" customHeight="1" x14ac:dyDescent="0.25">
      <c r="B2" s="164" t="s">
        <v>13</v>
      </c>
      <c r="C2" s="164"/>
      <c r="D2" s="164"/>
      <c r="E2" s="164"/>
      <c r="F2" s="164"/>
    </row>
    <row r="3" spans="2:6" ht="14.25" x14ac:dyDescent="0.2">
      <c r="B3" s="7"/>
      <c r="C3" s="7"/>
      <c r="D3" s="8"/>
      <c r="E3" s="8"/>
    </row>
    <row r="4" spans="2:6" ht="14.25" x14ac:dyDescent="0.2">
      <c r="B4" s="7"/>
      <c r="C4" s="7"/>
      <c r="D4" s="8"/>
      <c r="E4" s="8"/>
    </row>
    <row r="5" spans="2:6" ht="14.25" x14ac:dyDescent="0.2">
      <c r="B5" s="85" t="str">
        <f>'DQE TF'!C3</f>
        <v>TRANCHE FERME : Entrée principale et circulation, parking nord, parking sud</v>
      </c>
      <c r="C5" s="86"/>
      <c r="D5" s="87"/>
      <c r="E5" s="87"/>
      <c r="F5" s="88"/>
    </row>
    <row r="6" spans="2:6" ht="14.25" x14ac:dyDescent="0.2">
      <c r="B6" s="89"/>
      <c r="C6" s="90"/>
      <c r="D6" s="91"/>
      <c r="E6" s="91"/>
      <c r="F6" s="92"/>
    </row>
    <row r="7" spans="2:6" ht="14.25" x14ac:dyDescent="0.2">
      <c r="B7" s="93" t="str">
        <f>'DQE TF'!C6</f>
        <v>1 - INSTALLATION, DOSSIERS &amp; PLANS</v>
      </c>
      <c r="C7" s="90"/>
      <c r="D7" s="91"/>
      <c r="E7" s="91"/>
      <c r="F7" s="92">
        <f>'DQE TF'!G11</f>
        <v>0</v>
      </c>
    </row>
    <row r="8" spans="2:6" ht="14.25" x14ac:dyDescent="0.2">
      <c r="B8" s="93" t="str">
        <f>'DQE TF'!C13</f>
        <v>2 - VOIRIE</v>
      </c>
      <c r="C8" s="90"/>
      <c r="D8" s="91"/>
      <c r="E8" s="91"/>
      <c r="F8" s="92">
        <f>'DQE TF'!G41</f>
        <v>0</v>
      </c>
    </row>
    <row r="9" spans="2:6" ht="14.25" x14ac:dyDescent="0.2">
      <c r="B9" s="93" t="str">
        <f>'DQE TF'!C43</f>
        <v>3 - MARQUAGE AU SOL</v>
      </c>
      <c r="C9" s="90"/>
      <c r="D9" s="91"/>
      <c r="E9" s="91"/>
      <c r="F9" s="92">
        <f>'DQE TF'!G51</f>
        <v>0</v>
      </c>
    </row>
    <row r="10" spans="2:6" ht="14.25" x14ac:dyDescent="0.2">
      <c r="B10" s="94"/>
      <c r="C10" s="90"/>
      <c r="D10" s="91"/>
      <c r="E10" s="91"/>
      <c r="F10" s="92"/>
    </row>
    <row r="11" spans="2:6" ht="14.25" x14ac:dyDescent="0.2">
      <c r="B11" s="95"/>
      <c r="C11" s="79"/>
      <c r="D11" s="79"/>
      <c r="E11" s="79"/>
      <c r="F11" s="96"/>
    </row>
    <row r="12" spans="2:6" ht="15" thickBot="1" x14ac:dyDescent="0.25">
      <c r="B12" s="97"/>
      <c r="C12" s="80"/>
      <c r="D12" s="80"/>
      <c r="E12" s="80"/>
      <c r="F12" s="98"/>
    </row>
    <row r="13" spans="2:6" s="8" customFormat="1" ht="15.75" customHeight="1" thickBot="1" x14ac:dyDescent="0.3">
      <c r="B13" s="99" t="s">
        <v>12</v>
      </c>
      <c r="C13" s="91"/>
      <c r="D13" s="91"/>
      <c r="E13" s="91"/>
      <c r="F13" s="113">
        <f>SUM(F7:F12)</f>
        <v>0</v>
      </c>
    </row>
    <row r="14" spans="2:6" ht="14.25" x14ac:dyDescent="0.2">
      <c r="B14" s="100"/>
      <c r="C14" s="91"/>
      <c r="D14" s="91"/>
      <c r="E14" s="91"/>
      <c r="F14" s="92"/>
    </row>
    <row r="15" spans="2:6" ht="14.25" x14ac:dyDescent="0.2">
      <c r="B15" s="100"/>
      <c r="C15" s="91"/>
      <c r="D15" s="91"/>
      <c r="E15" s="91"/>
      <c r="F15" s="92"/>
    </row>
    <row r="16" spans="2:6" s="31" customFormat="1" x14ac:dyDescent="0.2">
      <c r="B16" s="101" t="s">
        <v>26</v>
      </c>
      <c r="C16" s="102">
        <v>0.2</v>
      </c>
      <c r="D16" s="103"/>
      <c r="E16" s="103"/>
      <c r="F16" s="104">
        <f>F13*C16</f>
        <v>0</v>
      </c>
    </row>
    <row r="17" spans="2:6" ht="14.25" x14ac:dyDescent="0.2">
      <c r="B17" s="105"/>
      <c r="C17" s="82"/>
      <c r="D17" s="79"/>
      <c r="E17" s="79"/>
      <c r="F17" s="96"/>
    </row>
    <row r="18" spans="2:6" ht="14.25" x14ac:dyDescent="0.2">
      <c r="B18" s="97"/>
      <c r="C18" s="80"/>
      <c r="D18" s="80"/>
      <c r="E18" s="80"/>
      <c r="F18" s="98"/>
    </row>
    <row r="19" spans="2:6" ht="15" x14ac:dyDescent="0.25">
      <c r="B19" s="99" t="s">
        <v>32</v>
      </c>
      <c r="C19" s="112"/>
      <c r="D19" s="112"/>
      <c r="E19" s="112"/>
      <c r="F19" s="81">
        <f>F16+F13</f>
        <v>0</v>
      </c>
    </row>
    <row r="20" spans="2:6" x14ac:dyDescent="0.2">
      <c r="B20" s="106"/>
      <c r="C20" s="107"/>
      <c r="D20" s="107"/>
      <c r="E20" s="107"/>
      <c r="F20" s="108"/>
    </row>
    <row r="24" spans="2:6" ht="14.25" x14ac:dyDescent="0.2">
      <c r="B24" s="83" t="str">
        <f>'DQE TO 1'!C3</f>
        <v>TRANCHE OPTIONNELLE 1 : Parking visiteurs</v>
      </c>
      <c r="C24" s="84"/>
      <c r="D24" s="84"/>
      <c r="E24" s="84"/>
      <c r="F24" s="73"/>
    </row>
    <row r="25" spans="2:6" x14ac:dyDescent="0.2">
      <c r="B25" s="84"/>
      <c r="C25" s="84"/>
      <c r="D25" s="84"/>
      <c r="E25" s="84"/>
      <c r="F25" s="73"/>
    </row>
    <row r="26" spans="2:6" x14ac:dyDescent="0.2">
      <c r="B26" s="75" t="str">
        <f>'DQE TO 1'!C6</f>
        <v>1 - INSTALLATION, DOSSIERS &amp; PLANS</v>
      </c>
      <c r="C26" s="84"/>
      <c r="D26" s="84"/>
      <c r="E26" s="84"/>
      <c r="F26" s="73">
        <f>'DQE TO 1'!G11</f>
        <v>0</v>
      </c>
    </row>
    <row r="27" spans="2:6" x14ac:dyDescent="0.2">
      <c r="B27" s="75" t="str">
        <f>'DQE TO 1'!C13</f>
        <v>2 - VOIRIE</v>
      </c>
      <c r="C27" s="84"/>
      <c r="D27" s="84"/>
      <c r="E27" s="84"/>
      <c r="F27" s="73">
        <f>'DQE TO 1'!G41</f>
        <v>0</v>
      </c>
    </row>
    <row r="28" spans="2:6" x14ac:dyDescent="0.2">
      <c r="B28" s="75" t="str">
        <f>'DQE TO 1'!C43</f>
        <v>3 - MARQUAGE AU SOL</v>
      </c>
      <c r="C28" s="84"/>
      <c r="D28" s="84"/>
      <c r="E28" s="84"/>
      <c r="F28" s="73">
        <f>'DQE TO 1'!G51</f>
        <v>0</v>
      </c>
    </row>
    <row r="29" spans="2:6" x14ac:dyDescent="0.2">
      <c r="B29" s="84"/>
      <c r="C29" s="84"/>
      <c r="D29" s="84"/>
      <c r="E29" s="84"/>
      <c r="F29" s="73"/>
    </row>
    <row r="30" spans="2:6" ht="14.25" x14ac:dyDescent="0.2">
      <c r="B30" s="76"/>
      <c r="C30" s="76"/>
      <c r="D30" s="76"/>
      <c r="E30" s="76"/>
      <c r="F30" s="77"/>
    </row>
    <row r="31" spans="2:6" ht="15" x14ac:dyDescent="0.25">
      <c r="B31" s="74" t="s">
        <v>12</v>
      </c>
      <c r="C31" s="72"/>
      <c r="D31" s="72"/>
      <c r="E31" s="72"/>
      <c r="F31" s="78">
        <f>SUM(F25:F30)</f>
        <v>0</v>
      </c>
    </row>
    <row r="34" spans="2:6" ht="14.25" x14ac:dyDescent="0.2">
      <c r="B34" s="83" t="str">
        <f>'DQE TO 2'!C3</f>
        <v>TRANCHE OPTIONNELLE 2 : Accès logements et stade</v>
      </c>
      <c r="C34" s="84"/>
      <c r="D34" s="84"/>
      <c r="E34" s="84"/>
      <c r="F34" s="73"/>
    </row>
    <row r="35" spans="2:6" x14ac:dyDescent="0.2">
      <c r="B35" s="84"/>
      <c r="C35" s="84"/>
      <c r="D35" s="84"/>
      <c r="E35" s="84"/>
      <c r="F35" s="73"/>
    </row>
    <row r="36" spans="2:6" x14ac:dyDescent="0.2">
      <c r="B36" s="75" t="str">
        <f>'DQE TO 2'!C6</f>
        <v>1 - INSTALLATION, DOSSIERS &amp; PLANS</v>
      </c>
      <c r="C36" s="84"/>
      <c r="D36" s="84"/>
      <c r="E36" s="84"/>
      <c r="F36" s="73">
        <f>'DQE TO 2'!G11</f>
        <v>0</v>
      </c>
    </row>
    <row r="37" spans="2:6" x14ac:dyDescent="0.2">
      <c r="B37" s="75" t="str">
        <f>'DQE TO 2'!C13</f>
        <v>2 - VOIRIE</v>
      </c>
      <c r="C37" s="84"/>
      <c r="D37" s="84"/>
      <c r="E37" s="84"/>
      <c r="F37" s="73">
        <f>'DQE TO 2'!G41</f>
        <v>0</v>
      </c>
    </row>
    <row r="38" spans="2:6" x14ac:dyDescent="0.2">
      <c r="B38" s="75" t="str">
        <f>'DQE TO 2'!C43</f>
        <v>3 - MARQUAGE AU SOL</v>
      </c>
      <c r="C38" s="84"/>
      <c r="D38" s="84"/>
      <c r="E38" s="84"/>
      <c r="F38" s="73">
        <f>'DQE TO 2'!G51</f>
        <v>0</v>
      </c>
    </row>
    <row r="39" spans="2:6" x14ac:dyDescent="0.2">
      <c r="B39" s="84"/>
      <c r="C39" s="84"/>
      <c r="D39" s="84"/>
      <c r="E39" s="84"/>
      <c r="F39" s="73"/>
    </row>
    <row r="40" spans="2:6" ht="14.25" x14ac:dyDescent="0.2">
      <c r="B40" s="76"/>
      <c r="C40" s="76"/>
      <c r="D40" s="76"/>
      <c r="E40" s="76"/>
      <c r="F40" s="77"/>
    </row>
    <row r="41" spans="2:6" ht="15" x14ac:dyDescent="0.25">
      <c r="B41" s="74" t="s">
        <v>12</v>
      </c>
      <c r="C41" s="72"/>
      <c r="D41" s="72"/>
      <c r="E41" s="72"/>
      <c r="F41" s="78">
        <f>SUM(F35:F40)</f>
        <v>0</v>
      </c>
    </row>
    <row r="44" spans="2:6" ht="13.5" thickBot="1" x14ac:dyDescent="0.25">
      <c r="B44" s="114"/>
      <c r="C44" s="114"/>
      <c r="D44" s="114"/>
      <c r="E44" s="114"/>
      <c r="F44" s="115"/>
    </row>
    <row r="45" spans="2:6" s="109" customFormat="1" ht="15" thickBot="1" x14ac:dyDescent="0.25">
      <c r="B45" s="110" t="s">
        <v>27</v>
      </c>
      <c r="C45" s="110"/>
      <c r="D45" s="110"/>
      <c r="E45" s="110"/>
      <c r="F45" s="111">
        <f>F13+F31+F41</f>
        <v>0</v>
      </c>
    </row>
    <row r="46" spans="2:6" x14ac:dyDescent="0.2">
      <c r="B46" s="114"/>
      <c r="C46" s="114"/>
      <c r="D46" s="114"/>
      <c r="E46" s="114"/>
      <c r="F46" s="115"/>
    </row>
  </sheetData>
  <sheetProtection algorithmName="SHA-512" hashValue="4vWON8xuI9iLYmCO9YE28mIKRfeudcnO0R7IWGfoRnJLjy5sprQIllI6xFZnyYBpu4AoAkgW8mF63cwL5pCFnw==" saltValue="KxGXVdnp+bsHvURTNalDWQ==" spinCount="100000" sheet="1" objects="1" scenarios="1"/>
  <mergeCells count="1">
    <mergeCell ref="B2:F2"/>
  </mergeCells>
  <phoneticPr fontId="2" type="noConversion"/>
  <printOptions horizontalCentered="1"/>
  <pageMargins left="0.39370078740157483" right="0.39370078740157483" top="0.98425196850393704" bottom="0.78740157480314965" header="0.39370078740157483" footer="0.39370078740157483"/>
  <pageSetup paperSize="9" firstPageNumber="2" fitToHeight="0" orientation="portrait" r:id="rId1"/>
  <headerFooter scaleWithDoc="0">
    <oddHeader>&amp;R&amp;8LYCEE AGRICOLE OLIVIER DE SERRES
Réfection des parkings du lycée   
DCE - DQE</oddHeader>
    <oddFooter>&amp;L&amp;9Rhône Cévennes Ingénierie&amp;C&amp;8&amp;D&amp;R&amp;9&amp;P/&amp;N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9" sqref="L39"/>
    </sheetView>
  </sheetViews>
  <sheetFormatPr baseColWidth="10" defaultRowHeight="12.75" x14ac:dyDescent="0.2"/>
  <sheetData/>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00B0F0"/>
    <pageSetUpPr fitToPage="1"/>
  </sheetPr>
  <dimension ref="A1:F124"/>
  <sheetViews>
    <sheetView tabSelected="1" view="pageBreakPreview" zoomScaleNormal="100" zoomScaleSheetLayoutView="100" workbookViewId="0">
      <selection activeCell="B6" sqref="B6"/>
    </sheetView>
  </sheetViews>
  <sheetFormatPr baseColWidth="10" defaultRowHeight="12.75" x14ac:dyDescent="0.2"/>
  <cols>
    <col min="1" max="1" width="9" style="154" bestFit="1" customWidth="1"/>
    <col min="2" max="2" width="90.7109375" style="118" customWidth="1"/>
    <col min="3" max="3" width="10.140625" style="153" customWidth="1"/>
    <col min="4" max="4" width="10.140625" style="119" customWidth="1"/>
    <col min="5" max="5" width="11.42578125" style="116"/>
    <col min="6" max="6" width="11.42578125" style="117"/>
    <col min="7" max="16384" width="11.42578125" style="116"/>
  </cols>
  <sheetData>
    <row r="1" spans="1:6" ht="18.75" customHeight="1" x14ac:dyDescent="0.2">
      <c r="A1" s="143"/>
      <c r="B1" s="121" t="s">
        <v>35</v>
      </c>
      <c r="C1" s="144"/>
      <c r="D1" s="144"/>
      <c r="F1" s="120"/>
    </row>
    <row r="2" spans="1:6" ht="13.5" thickBot="1" x14ac:dyDescent="0.25">
      <c r="C2" s="119"/>
    </row>
    <row r="3" spans="1:6" ht="23.25" customHeight="1" thickBot="1" x14ac:dyDescent="0.25">
      <c r="A3" s="155" t="s">
        <v>37</v>
      </c>
      <c r="B3" s="132" t="s">
        <v>38</v>
      </c>
      <c r="C3" s="149" t="s">
        <v>4</v>
      </c>
      <c r="D3" s="133" t="s">
        <v>39</v>
      </c>
    </row>
    <row r="4" spans="1:6" ht="20.25" thickBot="1" x14ac:dyDescent="0.25">
      <c r="A4" s="156"/>
      <c r="B4" s="135" t="s">
        <v>96</v>
      </c>
      <c r="C4" s="136"/>
      <c r="D4" s="137"/>
    </row>
    <row r="5" spans="1:6" x14ac:dyDescent="0.2">
      <c r="A5" s="157">
        <v>101.01</v>
      </c>
      <c r="B5" s="134" t="s">
        <v>41</v>
      </c>
      <c r="C5" s="150" t="s">
        <v>42</v>
      </c>
      <c r="D5" s="141"/>
    </row>
    <row r="6" spans="1:6" ht="157.5" x14ac:dyDescent="0.2">
      <c r="A6" s="157"/>
      <c r="B6" s="123" t="s">
        <v>114</v>
      </c>
      <c r="C6" s="131"/>
      <c r="D6" s="124"/>
    </row>
    <row r="7" spans="1:6" x14ac:dyDescent="0.2">
      <c r="A7" s="157"/>
      <c r="B7" s="123"/>
      <c r="C7" s="131"/>
      <c r="D7" s="124"/>
    </row>
    <row r="8" spans="1:6" x14ac:dyDescent="0.2">
      <c r="A8" s="158">
        <v>109.01</v>
      </c>
      <c r="B8" s="127" t="s">
        <v>43</v>
      </c>
      <c r="C8" s="151" t="s">
        <v>21</v>
      </c>
      <c r="D8" s="142"/>
    </row>
    <row r="9" spans="1:6" ht="90" x14ac:dyDescent="0.2">
      <c r="A9" s="157"/>
      <c r="B9" s="123" t="s">
        <v>44</v>
      </c>
      <c r="C9" s="131"/>
      <c r="D9" s="124"/>
    </row>
    <row r="10" spans="1:6" ht="13.5" thickBot="1" x14ac:dyDescent="0.25">
      <c r="A10" s="157"/>
      <c r="B10" s="123"/>
      <c r="C10" s="131"/>
      <c r="D10" s="124"/>
    </row>
    <row r="11" spans="1:6" ht="20.25" thickBot="1" x14ac:dyDescent="0.45">
      <c r="A11" s="159"/>
      <c r="B11" s="138" t="s">
        <v>110</v>
      </c>
      <c r="C11" s="139"/>
      <c r="D11" s="140"/>
    </row>
    <row r="12" spans="1:6" x14ac:dyDescent="0.2">
      <c r="A12" s="157"/>
      <c r="B12" s="134" t="s">
        <v>45</v>
      </c>
      <c r="C12" s="131"/>
      <c r="D12" s="124"/>
    </row>
    <row r="13" spans="1:6" ht="67.5" x14ac:dyDescent="0.2">
      <c r="A13" s="157"/>
      <c r="B13" s="123" t="s">
        <v>46</v>
      </c>
      <c r="C13" s="131"/>
      <c r="D13" s="124"/>
    </row>
    <row r="14" spans="1:6" x14ac:dyDescent="0.2">
      <c r="A14" s="157"/>
      <c r="B14" s="123"/>
      <c r="C14" s="131"/>
      <c r="D14" s="124"/>
    </row>
    <row r="15" spans="1:6" x14ac:dyDescent="0.2">
      <c r="A15" s="157">
        <v>213.01</v>
      </c>
      <c r="B15" s="129" t="s">
        <v>47</v>
      </c>
      <c r="C15" s="150" t="s">
        <v>48</v>
      </c>
      <c r="D15" s="141"/>
    </row>
    <row r="16" spans="1:6" x14ac:dyDescent="0.2">
      <c r="A16" s="157"/>
      <c r="B16" s="123" t="s">
        <v>49</v>
      </c>
      <c r="C16" s="131"/>
      <c r="D16" s="124"/>
    </row>
    <row r="17" spans="1:4" x14ac:dyDescent="0.2">
      <c r="A17" s="157"/>
      <c r="B17" s="123"/>
      <c r="C17" s="131"/>
      <c r="D17" s="124"/>
    </row>
    <row r="18" spans="1:4" x14ac:dyDescent="0.2">
      <c r="A18" s="158"/>
      <c r="B18" s="127" t="s">
        <v>50</v>
      </c>
      <c r="C18" s="130"/>
      <c r="D18" s="122"/>
    </row>
    <row r="19" spans="1:4" ht="22.5" x14ac:dyDescent="0.2">
      <c r="A19" s="157"/>
      <c r="B19" s="123" t="s">
        <v>51</v>
      </c>
      <c r="C19" s="131"/>
      <c r="D19" s="124"/>
    </row>
    <row r="20" spans="1:4" x14ac:dyDescent="0.2">
      <c r="A20" s="157"/>
      <c r="B20" s="128" t="s">
        <v>52</v>
      </c>
      <c r="C20" s="131"/>
      <c r="D20" s="124"/>
    </row>
    <row r="21" spans="1:4" x14ac:dyDescent="0.2">
      <c r="A21" s="157"/>
      <c r="B21" s="123"/>
      <c r="C21" s="131"/>
      <c r="D21" s="124"/>
    </row>
    <row r="22" spans="1:4" x14ac:dyDescent="0.2">
      <c r="A22" s="157">
        <v>222.1001</v>
      </c>
      <c r="B22" s="129" t="s">
        <v>53</v>
      </c>
      <c r="C22" s="150" t="s">
        <v>21</v>
      </c>
      <c r="D22" s="141"/>
    </row>
    <row r="23" spans="1:4" x14ac:dyDescent="0.2">
      <c r="A23" s="157"/>
      <c r="B23" s="123" t="s">
        <v>54</v>
      </c>
      <c r="C23" s="131"/>
      <c r="D23" s="124"/>
    </row>
    <row r="24" spans="1:4" ht="13.5" thickBot="1" x14ac:dyDescent="0.25">
      <c r="A24" s="157"/>
      <c r="B24" s="123"/>
      <c r="C24" s="131"/>
      <c r="D24" s="124"/>
    </row>
    <row r="25" spans="1:4" ht="20.25" thickBot="1" x14ac:dyDescent="0.45">
      <c r="A25" s="159"/>
      <c r="B25" s="138" t="s">
        <v>109</v>
      </c>
      <c r="C25" s="139"/>
      <c r="D25" s="140"/>
    </row>
    <row r="26" spans="1:4" x14ac:dyDescent="0.2">
      <c r="A26" s="157">
        <v>603.02</v>
      </c>
      <c r="B26" s="134" t="s">
        <v>55</v>
      </c>
      <c r="C26" s="150" t="s">
        <v>21</v>
      </c>
      <c r="D26" s="141"/>
    </row>
    <row r="27" spans="1:4" ht="22.5" x14ac:dyDescent="0.2">
      <c r="A27" s="157"/>
      <c r="B27" s="123" t="s">
        <v>103</v>
      </c>
      <c r="C27" s="131"/>
      <c r="D27" s="124"/>
    </row>
    <row r="28" spans="1:4" x14ac:dyDescent="0.2">
      <c r="A28" s="157"/>
      <c r="B28" s="123"/>
      <c r="C28" s="131"/>
      <c r="D28" s="124"/>
    </row>
    <row r="29" spans="1:4" x14ac:dyDescent="0.2">
      <c r="A29" s="158">
        <v>603.03</v>
      </c>
      <c r="B29" s="127" t="s">
        <v>56</v>
      </c>
      <c r="C29" s="151" t="s">
        <v>21</v>
      </c>
      <c r="D29" s="142"/>
    </row>
    <row r="30" spans="1:4" ht="33.75" x14ac:dyDescent="0.2">
      <c r="A30" s="157"/>
      <c r="B30" s="123" t="s">
        <v>104</v>
      </c>
      <c r="C30" s="131"/>
      <c r="D30" s="124"/>
    </row>
    <row r="31" spans="1:4" x14ac:dyDescent="0.2">
      <c r="A31" s="157"/>
      <c r="B31" s="123"/>
      <c r="C31" s="131"/>
      <c r="D31" s="124"/>
    </row>
    <row r="32" spans="1:4" x14ac:dyDescent="0.2">
      <c r="A32" s="158">
        <v>603.11</v>
      </c>
      <c r="B32" s="127" t="s">
        <v>57</v>
      </c>
      <c r="C32" s="151" t="s">
        <v>20</v>
      </c>
      <c r="D32" s="142"/>
    </row>
    <row r="33" spans="1:4" ht="56.25" x14ac:dyDescent="0.2">
      <c r="A33" s="157"/>
      <c r="B33" s="123" t="s">
        <v>105</v>
      </c>
      <c r="C33" s="131"/>
      <c r="D33" s="124"/>
    </row>
    <row r="34" spans="1:4" x14ac:dyDescent="0.2">
      <c r="A34" s="157"/>
      <c r="B34" s="123"/>
      <c r="C34" s="131"/>
      <c r="D34" s="124"/>
    </row>
    <row r="35" spans="1:4" x14ac:dyDescent="0.2">
      <c r="A35" s="158"/>
      <c r="B35" s="127" t="s">
        <v>58</v>
      </c>
      <c r="C35" s="130"/>
      <c r="D35" s="122"/>
    </row>
    <row r="36" spans="1:4" x14ac:dyDescent="0.2">
      <c r="A36" s="157"/>
      <c r="B36" s="123" t="s">
        <v>40</v>
      </c>
      <c r="C36" s="131"/>
      <c r="D36" s="124"/>
    </row>
    <row r="37" spans="1:4" x14ac:dyDescent="0.2">
      <c r="A37" s="157"/>
      <c r="B37" s="128" t="s">
        <v>59</v>
      </c>
      <c r="C37" s="131"/>
      <c r="D37" s="124"/>
    </row>
    <row r="38" spans="1:4" ht="101.25" x14ac:dyDescent="0.2">
      <c r="A38" s="157"/>
      <c r="B38" s="123" t="s">
        <v>60</v>
      </c>
      <c r="C38" s="131"/>
      <c r="D38" s="124"/>
    </row>
    <row r="39" spans="1:4" x14ac:dyDescent="0.2">
      <c r="A39" s="157"/>
      <c r="B39" s="123"/>
      <c r="C39" s="131"/>
      <c r="D39" s="124"/>
    </row>
    <row r="40" spans="1:4" x14ac:dyDescent="0.2">
      <c r="A40" s="157">
        <v>610.30020000000002</v>
      </c>
      <c r="B40" s="129" t="s">
        <v>61</v>
      </c>
      <c r="C40" s="150" t="s">
        <v>21</v>
      </c>
      <c r="D40" s="141"/>
    </row>
    <row r="41" spans="1:4" x14ac:dyDescent="0.2">
      <c r="A41" s="157"/>
      <c r="B41" s="123" t="s">
        <v>62</v>
      </c>
      <c r="C41" s="131"/>
      <c r="D41" s="124"/>
    </row>
    <row r="42" spans="1:4" x14ac:dyDescent="0.2">
      <c r="A42" s="157"/>
      <c r="B42" s="123"/>
      <c r="C42" s="131"/>
      <c r="D42" s="124"/>
    </row>
    <row r="43" spans="1:4" x14ac:dyDescent="0.2">
      <c r="A43" s="157"/>
      <c r="B43" s="128" t="s">
        <v>63</v>
      </c>
      <c r="C43" s="131"/>
      <c r="D43" s="124"/>
    </row>
    <row r="44" spans="1:4" ht="112.5" x14ac:dyDescent="0.2">
      <c r="A44" s="157"/>
      <c r="B44" s="123" t="s">
        <v>64</v>
      </c>
      <c r="C44" s="131"/>
      <c r="D44" s="124"/>
    </row>
    <row r="45" spans="1:4" x14ac:dyDescent="0.2">
      <c r="A45" s="157"/>
      <c r="B45" s="123"/>
      <c r="C45" s="131"/>
      <c r="D45" s="124"/>
    </row>
    <row r="46" spans="1:4" x14ac:dyDescent="0.2">
      <c r="A46" s="157">
        <v>610.40009999999995</v>
      </c>
      <c r="B46" s="129" t="s">
        <v>65</v>
      </c>
      <c r="C46" s="150" t="s">
        <v>21</v>
      </c>
      <c r="D46" s="141"/>
    </row>
    <row r="47" spans="1:4" x14ac:dyDescent="0.2">
      <c r="A47" s="157"/>
      <c r="B47" s="123" t="s">
        <v>62</v>
      </c>
      <c r="C47" s="131"/>
      <c r="D47" s="124"/>
    </row>
    <row r="48" spans="1:4" x14ac:dyDescent="0.2">
      <c r="A48" s="157"/>
      <c r="B48" s="123"/>
      <c r="C48" s="131"/>
      <c r="D48" s="124"/>
    </row>
    <row r="49" spans="1:4" x14ac:dyDescent="0.2">
      <c r="A49" s="158">
        <v>604.02</v>
      </c>
      <c r="B49" s="127" t="s">
        <v>66</v>
      </c>
      <c r="C49" s="151" t="s">
        <v>21</v>
      </c>
      <c r="D49" s="142"/>
    </row>
    <row r="50" spans="1:4" ht="33.75" x14ac:dyDescent="0.2">
      <c r="A50" s="157"/>
      <c r="B50" s="123" t="s">
        <v>106</v>
      </c>
      <c r="C50" s="131"/>
      <c r="D50" s="124"/>
    </row>
    <row r="51" spans="1:4" x14ac:dyDescent="0.2">
      <c r="A51" s="157"/>
      <c r="B51" s="123"/>
      <c r="C51" s="131"/>
      <c r="D51" s="124"/>
    </row>
    <row r="52" spans="1:4" x14ac:dyDescent="0.2">
      <c r="A52" s="158"/>
      <c r="B52" s="127" t="s">
        <v>67</v>
      </c>
      <c r="C52" s="130"/>
      <c r="D52" s="122"/>
    </row>
    <row r="53" spans="1:4" x14ac:dyDescent="0.2">
      <c r="A53" s="157"/>
      <c r="B53" s="123" t="s">
        <v>40</v>
      </c>
      <c r="C53" s="131"/>
      <c r="D53" s="124"/>
    </row>
    <row r="54" spans="1:4" x14ac:dyDescent="0.2">
      <c r="A54" s="157"/>
      <c r="B54" s="128" t="s">
        <v>68</v>
      </c>
      <c r="C54" s="131"/>
      <c r="D54" s="124"/>
    </row>
    <row r="55" spans="1:4" ht="146.25" x14ac:dyDescent="0.2">
      <c r="A55" s="157"/>
      <c r="B55" s="123" t="s">
        <v>69</v>
      </c>
      <c r="C55" s="131"/>
      <c r="D55" s="124"/>
    </row>
    <row r="56" spans="1:4" x14ac:dyDescent="0.2">
      <c r="A56" s="157">
        <v>609.20010000000002</v>
      </c>
      <c r="B56" s="129" t="s">
        <v>70</v>
      </c>
      <c r="C56" s="150" t="s">
        <v>71</v>
      </c>
      <c r="D56" s="141"/>
    </row>
    <row r="57" spans="1:4" x14ac:dyDescent="0.2">
      <c r="A57" s="157"/>
      <c r="B57" s="123" t="s">
        <v>72</v>
      </c>
      <c r="C57" s="131"/>
      <c r="D57" s="124"/>
    </row>
    <row r="58" spans="1:4" x14ac:dyDescent="0.2">
      <c r="A58" s="157"/>
      <c r="B58" s="123"/>
      <c r="C58" s="131"/>
      <c r="D58" s="124"/>
    </row>
    <row r="59" spans="1:4" x14ac:dyDescent="0.2">
      <c r="A59" s="158">
        <v>609.6</v>
      </c>
      <c r="B59" s="127" t="s">
        <v>73</v>
      </c>
      <c r="C59" s="151" t="s">
        <v>71</v>
      </c>
      <c r="D59" s="142"/>
    </row>
    <row r="60" spans="1:4" ht="22.5" x14ac:dyDescent="0.2">
      <c r="A60" s="157"/>
      <c r="B60" s="123" t="s">
        <v>74</v>
      </c>
      <c r="C60" s="131"/>
      <c r="D60" s="124"/>
    </row>
    <row r="61" spans="1:4" x14ac:dyDescent="0.2">
      <c r="A61" s="157"/>
      <c r="B61" s="123"/>
      <c r="C61" s="131"/>
      <c r="D61" s="124"/>
    </row>
    <row r="62" spans="1:4" x14ac:dyDescent="0.2">
      <c r="A62" s="158"/>
      <c r="B62" s="127" t="s">
        <v>75</v>
      </c>
      <c r="C62" s="130"/>
      <c r="D62" s="122"/>
    </row>
    <row r="63" spans="1:4" ht="123.75" x14ac:dyDescent="0.2">
      <c r="A63" s="157"/>
      <c r="B63" s="123" t="s">
        <v>76</v>
      </c>
      <c r="C63" s="131"/>
      <c r="D63" s="124"/>
    </row>
    <row r="64" spans="1:4" x14ac:dyDescent="0.2">
      <c r="A64" s="157">
        <v>619.02</v>
      </c>
      <c r="B64" s="129" t="s">
        <v>77</v>
      </c>
      <c r="C64" s="150" t="s">
        <v>31</v>
      </c>
      <c r="D64" s="141"/>
    </row>
    <row r="65" spans="1:4" x14ac:dyDescent="0.2">
      <c r="A65" s="157"/>
      <c r="B65" s="123" t="s">
        <v>78</v>
      </c>
      <c r="C65" s="131"/>
      <c r="D65" s="124"/>
    </row>
    <row r="66" spans="1:4" x14ac:dyDescent="0.2">
      <c r="A66" s="157"/>
      <c r="B66" s="123"/>
      <c r="C66" s="131"/>
      <c r="D66" s="124"/>
    </row>
    <row r="67" spans="1:4" x14ac:dyDescent="0.2">
      <c r="A67" s="158">
        <v>601.02</v>
      </c>
      <c r="B67" s="127" t="s">
        <v>79</v>
      </c>
      <c r="C67" s="151" t="s">
        <v>20</v>
      </c>
      <c r="D67" s="142"/>
    </row>
    <row r="68" spans="1:4" ht="146.25" x14ac:dyDescent="0.2">
      <c r="A68" s="157"/>
      <c r="B68" s="123" t="s">
        <v>107</v>
      </c>
      <c r="C68" s="131"/>
      <c r="D68" s="124"/>
    </row>
    <row r="69" spans="1:4" x14ac:dyDescent="0.2">
      <c r="A69" s="157"/>
      <c r="B69" s="123"/>
      <c r="C69" s="131"/>
      <c r="D69" s="124"/>
    </row>
    <row r="70" spans="1:4" x14ac:dyDescent="0.2">
      <c r="A70" s="158"/>
      <c r="B70" s="127" t="s">
        <v>80</v>
      </c>
      <c r="C70" s="130"/>
      <c r="D70" s="122"/>
    </row>
    <row r="71" spans="1:4" ht="123.75" x14ac:dyDescent="0.2">
      <c r="A71" s="157"/>
      <c r="B71" s="123" t="s">
        <v>81</v>
      </c>
      <c r="C71" s="131"/>
      <c r="D71" s="124"/>
    </row>
    <row r="72" spans="1:4" x14ac:dyDescent="0.2">
      <c r="A72" s="157"/>
      <c r="B72" s="123"/>
      <c r="C72" s="131"/>
      <c r="D72" s="124"/>
    </row>
    <row r="73" spans="1:4" x14ac:dyDescent="0.2">
      <c r="A73" s="157"/>
      <c r="B73" s="128" t="s">
        <v>82</v>
      </c>
      <c r="C73" s="131"/>
      <c r="D73" s="124"/>
    </row>
    <row r="74" spans="1:4" x14ac:dyDescent="0.2">
      <c r="A74" s="157"/>
      <c r="B74" s="123" t="s">
        <v>36</v>
      </c>
      <c r="C74" s="131"/>
      <c r="D74" s="124"/>
    </row>
    <row r="75" spans="1:4" x14ac:dyDescent="0.2">
      <c r="A75" s="157">
        <v>617.10119999999995</v>
      </c>
      <c r="B75" s="129" t="s">
        <v>83</v>
      </c>
      <c r="C75" s="150" t="s">
        <v>20</v>
      </c>
      <c r="D75" s="141"/>
    </row>
    <row r="76" spans="1:4" x14ac:dyDescent="0.2">
      <c r="A76" s="157"/>
      <c r="B76" s="123" t="s">
        <v>84</v>
      </c>
      <c r="C76" s="131"/>
      <c r="D76" s="124"/>
    </row>
    <row r="77" spans="1:4" x14ac:dyDescent="0.2">
      <c r="A77" s="157"/>
      <c r="B77" s="123"/>
      <c r="C77" s="131"/>
      <c r="D77" s="124"/>
    </row>
    <row r="78" spans="1:4" x14ac:dyDescent="0.2">
      <c r="A78" s="158">
        <v>604.05999999999995</v>
      </c>
      <c r="B78" s="127" t="s">
        <v>85</v>
      </c>
      <c r="C78" s="151" t="s">
        <v>21</v>
      </c>
      <c r="D78" s="142"/>
    </row>
    <row r="79" spans="1:4" ht="33.75" x14ac:dyDescent="0.2">
      <c r="A79" s="157"/>
      <c r="B79" s="123" t="s">
        <v>86</v>
      </c>
      <c r="C79" s="131"/>
      <c r="D79" s="124"/>
    </row>
    <row r="80" spans="1:4" x14ac:dyDescent="0.2">
      <c r="A80" s="157"/>
      <c r="B80" s="123"/>
      <c r="C80" s="131"/>
      <c r="D80" s="124"/>
    </row>
    <row r="81" spans="1:4" x14ac:dyDescent="0.2">
      <c r="A81" s="158"/>
      <c r="B81" s="127" t="s">
        <v>87</v>
      </c>
      <c r="C81" s="130"/>
      <c r="D81" s="122"/>
    </row>
    <row r="82" spans="1:4" ht="168.75" x14ac:dyDescent="0.2">
      <c r="A82" s="157"/>
      <c r="B82" s="123" t="s">
        <v>88</v>
      </c>
      <c r="C82" s="131"/>
      <c r="D82" s="124"/>
    </row>
    <row r="83" spans="1:4" x14ac:dyDescent="0.2">
      <c r="A83" s="157">
        <v>605.02</v>
      </c>
      <c r="B83" s="129" t="s">
        <v>89</v>
      </c>
      <c r="C83" s="150" t="s">
        <v>48</v>
      </c>
      <c r="D83" s="141"/>
    </row>
    <row r="84" spans="1:4" x14ac:dyDescent="0.2">
      <c r="A84" s="157"/>
      <c r="B84" s="123" t="s">
        <v>90</v>
      </c>
      <c r="C84" s="131"/>
      <c r="D84" s="124"/>
    </row>
    <row r="85" spans="1:4" x14ac:dyDescent="0.2">
      <c r="A85" s="157"/>
      <c r="B85" s="123"/>
      <c r="C85" s="131"/>
      <c r="D85" s="124"/>
    </row>
    <row r="86" spans="1:4" x14ac:dyDescent="0.2">
      <c r="A86" s="158"/>
      <c r="B86" s="127" t="s">
        <v>91</v>
      </c>
      <c r="C86" s="130"/>
      <c r="D86" s="122"/>
    </row>
    <row r="87" spans="1:4" ht="33.75" x14ac:dyDescent="0.2">
      <c r="A87" s="157"/>
      <c r="B87" s="123" t="s">
        <v>92</v>
      </c>
      <c r="C87" s="131"/>
      <c r="D87" s="124"/>
    </row>
    <row r="88" spans="1:4" x14ac:dyDescent="0.2">
      <c r="A88" s="157">
        <v>627.01</v>
      </c>
      <c r="B88" s="129" t="s">
        <v>93</v>
      </c>
      <c r="C88" s="150" t="s">
        <v>20</v>
      </c>
      <c r="D88" s="141"/>
    </row>
    <row r="89" spans="1:4" x14ac:dyDescent="0.2">
      <c r="A89" s="157"/>
      <c r="B89" s="123" t="s">
        <v>84</v>
      </c>
      <c r="C89" s="131"/>
      <c r="D89" s="124"/>
    </row>
    <row r="90" spans="1:4" x14ac:dyDescent="0.2">
      <c r="A90" s="157"/>
      <c r="B90" s="123"/>
      <c r="C90" s="131"/>
      <c r="D90" s="124"/>
    </row>
    <row r="91" spans="1:4" x14ac:dyDescent="0.2">
      <c r="A91" s="157">
        <v>627.1</v>
      </c>
      <c r="B91" s="129" t="s">
        <v>94</v>
      </c>
      <c r="C91" s="150" t="s">
        <v>31</v>
      </c>
      <c r="D91" s="141"/>
    </row>
    <row r="92" spans="1:4" x14ac:dyDescent="0.2">
      <c r="A92" s="157"/>
      <c r="B92" s="123" t="s">
        <v>78</v>
      </c>
      <c r="C92" s="131"/>
      <c r="D92" s="124"/>
    </row>
    <row r="93" spans="1:4" x14ac:dyDescent="0.2">
      <c r="A93" s="157"/>
      <c r="B93" s="123"/>
      <c r="C93" s="131"/>
      <c r="D93" s="124"/>
    </row>
    <row r="94" spans="1:4" x14ac:dyDescent="0.2">
      <c r="A94" s="157">
        <v>627.08000000000004</v>
      </c>
      <c r="B94" s="129" t="s">
        <v>95</v>
      </c>
      <c r="C94" s="150" t="s">
        <v>31</v>
      </c>
      <c r="D94" s="141"/>
    </row>
    <row r="95" spans="1:4" x14ac:dyDescent="0.2">
      <c r="A95" s="157"/>
      <c r="B95" s="123" t="s">
        <v>78</v>
      </c>
      <c r="C95" s="131"/>
      <c r="D95" s="124"/>
    </row>
    <row r="96" spans="1:4" ht="13.5" thickBot="1" x14ac:dyDescent="0.25">
      <c r="A96" s="157"/>
      <c r="B96" s="123"/>
      <c r="C96" s="131"/>
      <c r="D96" s="124"/>
    </row>
    <row r="97" spans="1:4" ht="20.25" thickBot="1" x14ac:dyDescent="0.45">
      <c r="A97" s="159"/>
      <c r="B97" s="138" t="s">
        <v>108</v>
      </c>
      <c r="C97" s="139"/>
      <c r="D97" s="140"/>
    </row>
    <row r="98" spans="1:4" x14ac:dyDescent="0.2">
      <c r="A98" s="157">
        <v>1200.001</v>
      </c>
      <c r="B98" s="134" t="s">
        <v>30</v>
      </c>
      <c r="C98" s="150" t="s">
        <v>21</v>
      </c>
      <c r="D98" s="141"/>
    </row>
    <row r="99" spans="1:4" ht="45" x14ac:dyDescent="0.2">
      <c r="A99" s="157"/>
      <c r="B99" s="123" t="s">
        <v>97</v>
      </c>
      <c r="C99" s="131"/>
      <c r="D99" s="124"/>
    </row>
    <row r="100" spans="1:4" x14ac:dyDescent="0.2">
      <c r="A100" s="157"/>
      <c r="B100" s="123"/>
      <c r="C100" s="131"/>
      <c r="D100" s="124"/>
    </row>
    <row r="101" spans="1:4" x14ac:dyDescent="0.2">
      <c r="A101" s="158">
        <v>1200.002</v>
      </c>
      <c r="B101" s="127" t="s">
        <v>19</v>
      </c>
      <c r="C101" s="151" t="s">
        <v>20</v>
      </c>
      <c r="D101" s="142"/>
    </row>
    <row r="102" spans="1:4" ht="33.75" x14ac:dyDescent="0.2">
      <c r="A102" s="157"/>
      <c r="B102" s="148" t="s">
        <v>99</v>
      </c>
      <c r="C102" s="131"/>
      <c r="D102" s="124"/>
    </row>
    <row r="103" spans="1:4" x14ac:dyDescent="0.2">
      <c r="A103" s="157"/>
      <c r="B103" s="123"/>
      <c r="C103" s="131"/>
      <c r="D103" s="124"/>
    </row>
    <row r="104" spans="1:4" x14ac:dyDescent="0.2">
      <c r="A104" s="158">
        <v>1200.0029999999999</v>
      </c>
      <c r="B104" s="127" t="s">
        <v>23</v>
      </c>
      <c r="C104" s="151" t="s">
        <v>20</v>
      </c>
      <c r="D104" s="142"/>
    </row>
    <row r="105" spans="1:4" ht="45" x14ac:dyDescent="0.2">
      <c r="A105" s="157"/>
      <c r="B105" s="123" t="s">
        <v>98</v>
      </c>
      <c r="C105" s="131"/>
      <c r="D105" s="124"/>
    </row>
    <row r="106" spans="1:4" x14ac:dyDescent="0.2">
      <c r="A106" s="157"/>
      <c r="B106" s="123"/>
      <c r="C106" s="131"/>
      <c r="D106" s="124"/>
    </row>
    <row r="107" spans="1:4" x14ac:dyDescent="0.2">
      <c r="A107" s="158">
        <v>1200.0039999999999</v>
      </c>
      <c r="B107" s="127" t="s">
        <v>28</v>
      </c>
      <c r="C107" s="151" t="s">
        <v>29</v>
      </c>
      <c r="D107" s="142"/>
    </row>
    <row r="108" spans="1:4" ht="33.75" x14ac:dyDescent="0.2">
      <c r="A108" s="157"/>
      <c r="B108" s="123" t="s">
        <v>100</v>
      </c>
      <c r="C108" s="131"/>
      <c r="D108" s="124"/>
    </row>
    <row r="109" spans="1:4" x14ac:dyDescent="0.2">
      <c r="A109" s="157"/>
      <c r="B109" s="123"/>
      <c r="C109" s="131"/>
      <c r="D109" s="124"/>
    </row>
    <row r="110" spans="1:4" x14ac:dyDescent="0.2">
      <c r="A110" s="158">
        <v>1200.0050000000001</v>
      </c>
      <c r="B110" s="127" t="s">
        <v>33</v>
      </c>
      <c r="C110" s="151" t="s">
        <v>31</v>
      </c>
      <c r="D110" s="142"/>
    </row>
    <row r="111" spans="1:4" ht="78.75" x14ac:dyDescent="0.2">
      <c r="A111" s="157"/>
      <c r="B111" s="123" t="s">
        <v>101</v>
      </c>
      <c r="C111" s="131"/>
      <c r="D111" s="124"/>
    </row>
    <row r="112" spans="1:4" x14ac:dyDescent="0.2">
      <c r="A112" s="157"/>
      <c r="B112" s="123"/>
      <c r="C112" s="131"/>
      <c r="D112" s="124"/>
    </row>
    <row r="113" spans="1:4" x14ac:dyDescent="0.2">
      <c r="A113" s="160">
        <v>1200.008</v>
      </c>
      <c r="B113" s="127" t="s">
        <v>34</v>
      </c>
      <c r="C113" s="152" t="s">
        <v>31</v>
      </c>
      <c r="D113" s="142"/>
    </row>
    <row r="114" spans="1:4" ht="67.5" x14ac:dyDescent="0.2">
      <c r="A114" s="161"/>
      <c r="B114" s="123" t="s">
        <v>102</v>
      </c>
      <c r="C114" s="146"/>
      <c r="D114" s="124"/>
    </row>
    <row r="115" spans="1:4" x14ac:dyDescent="0.2">
      <c r="A115" s="162"/>
      <c r="B115" s="125"/>
      <c r="C115" s="147"/>
      <c r="D115" s="126"/>
    </row>
    <row r="116" spans="1:4" x14ac:dyDescent="0.2">
      <c r="C116" s="119"/>
    </row>
    <row r="117" spans="1:4" x14ac:dyDescent="0.2">
      <c r="C117" s="119"/>
    </row>
    <row r="118" spans="1:4" x14ac:dyDescent="0.2">
      <c r="C118" s="119"/>
    </row>
    <row r="119" spans="1:4" x14ac:dyDescent="0.2">
      <c r="C119" s="119"/>
    </row>
    <row r="120" spans="1:4" x14ac:dyDescent="0.2">
      <c r="C120" s="119"/>
    </row>
    <row r="121" spans="1:4" x14ac:dyDescent="0.2">
      <c r="C121" s="119"/>
    </row>
    <row r="122" spans="1:4" x14ac:dyDescent="0.2">
      <c r="C122" s="119"/>
    </row>
    <row r="123" spans="1:4" x14ac:dyDescent="0.2">
      <c r="C123" s="119"/>
    </row>
    <row r="124" spans="1:4" x14ac:dyDescent="0.2">
      <c r="C124" s="119"/>
    </row>
  </sheetData>
  <sheetProtection algorithmName="SHA-512" hashValue="q5Wum7NEJcYZpAkXNkSHY7Ph8INzKA8Rct1LXeUX/HPyh6iB/FdnXdzQABbQzE7QeBjL2l7lJkf8FeqlWbrQVQ==" saltValue="/zy5GvueDodTw7bsefsbdw==" spinCount="100000" sheet="1" objects="1" scenarios="1"/>
  <conditionalFormatting sqref="B102">
    <cfRule type="cellIs" dxfId="0" priority="1" stopIfTrue="1" operator="equal">
      <formula>""</formula>
    </cfRule>
  </conditionalFormatting>
  <printOptions horizontalCentered="1"/>
  <pageMargins left="0.39370078740157483" right="0.39370078740157483" top="0.98425196850393704" bottom="0.78740157480314965" header="0.39370078740157483" footer="0.39370078740157483"/>
  <pageSetup paperSize="9" scale="81" fitToHeight="0" orientation="portrait" r:id="rId1"/>
  <headerFooter scaleWithDoc="0">
    <oddHeader>&amp;R&amp;8LYCEE AGRICOLE OLIVIER DE SERRES
Réfection des parkings du lycée   
DCE - BPU</oddHeader>
    <oddFooter>&amp;L&amp;9Rhône Cévennes Ingénierie&amp;C&amp;8&amp;D&amp;R&amp;9&amp;P/&amp;N</oddFooter>
  </headerFooter>
  <rowBreaks count="3" manualBreakCount="3">
    <brk id="34" max="3" man="1"/>
    <brk id="66" max="3" man="1"/>
    <brk id="9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Button 3">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8" name="Button 5">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9" name="Button 6">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10" name="Button 7">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11" name="Button 8">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12" name="Button 9">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4" r:id="rId13" name="Button 10">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5" r:id="rId14" name="Button 11">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6" r:id="rId15" name="Button 12">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7" r:id="rId16" name="Button 13">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8" r:id="rId17" name="Button 14">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9" r:id="rId18" name="Button 15">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0" r:id="rId19" name="Button 16">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1" r:id="rId20" name="Button 17">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2" r:id="rId21" name="Button 18">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22" name="Button 19">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4" r:id="rId23" name="Button 20">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5" r:id="rId24" name="Button 21">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6" r:id="rId25" name="Button 22">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7" r:id="rId26" name="Button 23">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8" r:id="rId27" name="Button 24">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9" r:id="rId28" name="Button 25">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0" r:id="rId29" name="Button 26">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1" r:id="rId30" name="Button 27">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2" r:id="rId31" name="Button 28">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3" r:id="rId32" name="Button 29">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4" r:id="rId33" name="Button 30">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5" r:id="rId34" name="Button 31">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6" r:id="rId35" name="Button 32">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7" r:id="rId36" name="Button 33">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8" r:id="rId37" name="Button 34">
              <controlPr defaultSize="0" print="0" autoFill="0" autoPict="0" macro="[0]!Bouton1_QuandClic">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A0DDBBBDE5C4D8A4C20EADC34E17F" ma:contentTypeVersion="0" ma:contentTypeDescription="Crée un document." ma:contentTypeScope="" ma:versionID="967590395c99e34994dd0378434fb2c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CE05B8-1DE9-4F89-AA62-29AE23DD1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8D7B63-E76F-4A59-B6CE-BB3669630E6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CD4BE7D8-09D9-4A61-BA3F-390AD4663A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16</vt:i4>
      </vt:variant>
    </vt:vector>
  </HeadingPairs>
  <TitlesOfParts>
    <vt:vector size="23" baseType="lpstr">
      <vt:lpstr>Titre DQE</vt:lpstr>
      <vt:lpstr>DQE TF</vt:lpstr>
      <vt:lpstr>DQE TO 1</vt:lpstr>
      <vt:lpstr>DQE TO 2</vt:lpstr>
      <vt:lpstr>RECAP</vt:lpstr>
      <vt:lpstr>Titre BPU</vt:lpstr>
      <vt:lpstr>BPU</vt:lpstr>
      <vt:lpstr>'DQE TF'!Impression_des_titres</vt:lpstr>
      <vt:lpstr>'DQE TO 1'!Impression_des_titres</vt:lpstr>
      <vt:lpstr>'DQE TO 2'!Impression_des_titres</vt:lpstr>
      <vt:lpstr>BPU!n</vt:lpstr>
      <vt:lpstr>'DQE TF'!numero</vt:lpstr>
      <vt:lpstr>'DQE TO 1'!numero</vt:lpstr>
      <vt:lpstr>'DQE TO 2'!numero</vt:lpstr>
      <vt:lpstr>'DQE TF'!travaux</vt:lpstr>
      <vt:lpstr>'DQE TO 1'!travaux</vt:lpstr>
      <vt:lpstr>'DQE TO 2'!travaux</vt:lpstr>
      <vt:lpstr>BPU!z</vt:lpstr>
      <vt:lpstr>BPU!Zone_d_impression</vt:lpstr>
      <vt:lpstr>'DQE TF'!Zone_d_impression</vt:lpstr>
      <vt:lpstr>'DQE TO 1'!Zone_d_impression</vt:lpstr>
      <vt:lpstr>'DQE TO 2'!Zone_d_impression</vt:lpstr>
      <vt:lpstr>RECAP!Zone_d_impression</vt:lpstr>
    </vt:vector>
  </TitlesOfParts>
  <Company>RCI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Rhone Cevennes Ingenierie</dc:creator>
  <cp:lastModifiedBy>Marjorie GUERIN</cp:lastModifiedBy>
  <cp:lastPrinted>2021-02-05T10:21:42Z</cp:lastPrinted>
  <dcterms:created xsi:type="dcterms:W3CDTF">2003-07-02T06:00:55Z</dcterms:created>
  <dcterms:modified xsi:type="dcterms:W3CDTF">2021-02-09T09:36:12Z</dcterms:modified>
</cp:coreProperties>
</file>