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MOE\A20174\4-ACT\DCE\"/>
    </mc:Choice>
  </mc:AlternateContent>
  <bookViews>
    <workbookView xWindow="14715" yWindow="60" windowWidth="14025" windowHeight="13155" activeTab="6"/>
  </bookViews>
  <sheets>
    <sheet name="Titre DQE" sheetId="17" r:id="rId1"/>
    <sheet name="DQE TF" sheetId="11" r:id="rId2"/>
    <sheet name="DQE TO 1" sheetId="14" r:id="rId3"/>
    <sheet name="DQE TO 2" sheetId="15" r:id="rId4"/>
    <sheet name="RECAP" sheetId="12" r:id="rId5"/>
    <sheet name="Titre BPU" sheetId="18" r:id="rId6"/>
    <sheet name="BPU" sheetId="16" r:id="rId7"/>
  </sheets>
  <definedNames>
    <definedName name="_xlnm._FilterDatabase" localSheetId="6" hidden="1">BPU!$A$1:$A$124</definedName>
    <definedName name="a" localSheetId="6">BPU!#REF!</definedName>
    <definedName name="a" localSheetId="1">#REF!</definedName>
    <definedName name="a" localSheetId="2">#REF!</definedName>
    <definedName name="a" localSheetId="3">#REF!</definedName>
    <definedName name="a" localSheetId="4">#REF!</definedName>
    <definedName name="a">#REF!</definedName>
    <definedName name="b" localSheetId="6">BPU!#REF!</definedName>
    <definedName name="b" localSheetId="1">#REF!</definedName>
    <definedName name="b" localSheetId="2">#REF!</definedName>
    <definedName name="b" localSheetId="3">#REF!</definedName>
    <definedName name="b" localSheetId="4">#REF!</definedName>
    <definedName name="b">#REF!</definedName>
    <definedName name="d" localSheetId="6">BPU!#REF!</definedName>
    <definedName name="d" localSheetId="1">#REF!</definedName>
    <definedName name="d" localSheetId="2">#REF!</definedName>
    <definedName name="d" localSheetId="3">#REF!</definedName>
    <definedName name="d" localSheetId="4">#REF!</definedName>
    <definedName name="d">#REF!</definedName>
    <definedName name="e" localSheetId="6">BPU!#REF!</definedName>
    <definedName name="e" localSheetId="1">#REF!</definedName>
    <definedName name="e" localSheetId="2">#REF!</definedName>
    <definedName name="e" localSheetId="3">#REF!</definedName>
    <definedName name="e" localSheetId="4">#REF!</definedName>
    <definedName name="e">#REF!</definedName>
    <definedName name="_xlnm.Print_Titles" localSheetId="1">'DQE TF'!$5:$5</definedName>
    <definedName name="_xlnm.Print_Titles" localSheetId="2">'DQE TO 1'!$5:$5</definedName>
    <definedName name="_xlnm.Print_Titles" localSheetId="3">'DQE TO 2'!$5:$5</definedName>
    <definedName name="n" localSheetId="6">BPU!$A:$A</definedName>
    <definedName name="n" localSheetId="1">#REF!</definedName>
    <definedName name="n" localSheetId="2">#REF!</definedName>
    <definedName name="n" localSheetId="3">#REF!</definedName>
    <definedName name="n" localSheetId="4">#REF!</definedName>
    <definedName name="n">#REF!</definedName>
    <definedName name="num" localSheetId="6">BPU!#REF!</definedName>
    <definedName name="num" localSheetId="1">#REF!</definedName>
    <definedName name="num" localSheetId="2">#REF!</definedName>
    <definedName name="num" localSheetId="3">#REF!</definedName>
    <definedName name="num" localSheetId="4">#REF!</definedName>
    <definedName name="num">#REF!</definedName>
    <definedName name="numero" localSheetId="6">#REF!</definedName>
    <definedName name="numero" localSheetId="1">'DQE TF'!$B$6:$B$58</definedName>
    <definedName name="numero" localSheetId="2">'DQE TO 1'!$B$6:$B$58</definedName>
    <definedName name="numero" localSheetId="3">'DQE TO 2'!$B$6:$B$58</definedName>
    <definedName name="numero">#REF!</definedName>
    <definedName name="numero_BPU" localSheetId="6">#REF!</definedName>
    <definedName name="numero_BPU" localSheetId="1">'DQE TF'!#REF!</definedName>
    <definedName name="numero_BPU" localSheetId="2">'DQE TO 1'!#REF!</definedName>
    <definedName name="numero_BPU" localSheetId="3">'DQE TO 2'!#REF!</definedName>
    <definedName name="numero_BPU">#REF!</definedName>
    <definedName name="travaux" localSheetId="6">#REF!</definedName>
    <definedName name="travaux" localSheetId="1">'DQE TF'!$C$6:$C$58</definedName>
    <definedName name="travaux" localSheetId="2">'DQE TO 1'!$C$6:$C$58</definedName>
    <definedName name="travaux" localSheetId="3">'DQE TO 2'!$C$6:$C$58</definedName>
    <definedName name="travaux">#REF!</definedName>
    <definedName name="z" localSheetId="6">BPU!$B:$B</definedName>
    <definedName name="z" localSheetId="1">#REF!</definedName>
    <definedName name="z" localSheetId="2">#REF!</definedName>
    <definedName name="z" localSheetId="3">#REF!</definedName>
    <definedName name="z" localSheetId="4">#REF!</definedName>
    <definedName name="z">#REF!</definedName>
    <definedName name="_xlnm.Print_Area" localSheetId="6">BPU!$A$1:$D$115</definedName>
    <definedName name="_xlnm.Print_Area" localSheetId="1">'DQE TF'!$B$1:$G$55</definedName>
    <definedName name="_xlnm.Print_Area" localSheetId="2">'DQE TO 1'!$B$1:$G$55</definedName>
    <definedName name="_xlnm.Print_Area" localSheetId="3">'DQE TO 2'!$B$1:$G$55</definedName>
    <definedName name="_xlnm.Print_Area" localSheetId="4">RECAP!$B$1:$F$47</definedName>
  </definedNames>
  <calcPr calcId="162913"/>
</workbook>
</file>

<file path=xl/calcChain.xml><?xml version="1.0" encoding="utf-8"?>
<calcChain xmlns="http://schemas.openxmlformats.org/spreadsheetml/2006/main">
  <c r="E39" i="15" l="1"/>
  <c r="G39" i="15" s="1"/>
  <c r="E39" i="14"/>
  <c r="G39" i="14" s="1"/>
  <c r="E49" i="15" l="1"/>
  <c r="E48" i="15"/>
  <c r="E47" i="15"/>
  <c r="E46" i="15"/>
  <c r="E45" i="15"/>
  <c r="E37" i="15"/>
  <c r="E36" i="15"/>
  <c r="E35" i="15"/>
  <c r="E34" i="15"/>
  <c r="E33" i="15"/>
  <c r="E31" i="15"/>
  <c r="E30" i="15"/>
  <c r="E28" i="15"/>
  <c r="E26" i="15"/>
  <c r="E25" i="15"/>
  <c r="E24" i="15"/>
  <c r="E22" i="15"/>
  <c r="E21" i="15"/>
  <c r="E19" i="15"/>
  <c r="E18" i="15"/>
  <c r="E17" i="15"/>
  <c r="E16" i="15"/>
  <c r="E15" i="15"/>
  <c r="E9" i="15"/>
  <c r="E8" i="15"/>
  <c r="E49" i="14"/>
  <c r="E48" i="14"/>
  <c r="E47" i="14"/>
  <c r="E46" i="14"/>
  <c r="E45" i="14"/>
  <c r="E37" i="14"/>
  <c r="E36" i="14"/>
  <c r="E35" i="14"/>
  <c r="E34" i="14"/>
  <c r="E33" i="14"/>
  <c r="E31" i="14"/>
  <c r="E30" i="14"/>
  <c r="E28" i="14"/>
  <c r="E26" i="14"/>
  <c r="E25" i="14"/>
  <c r="E24" i="14"/>
  <c r="E22" i="14"/>
  <c r="E21" i="14"/>
  <c r="E19" i="14"/>
  <c r="E18" i="14"/>
  <c r="E17" i="14"/>
  <c r="E16" i="14"/>
  <c r="E15" i="14"/>
  <c r="E9" i="14"/>
  <c r="E8" i="14"/>
  <c r="E49" i="11"/>
  <c r="E48" i="11"/>
  <c r="E47" i="11"/>
  <c r="E46" i="11"/>
  <c r="E45" i="11"/>
  <c r="E39" i="11"/>
  <c r="E37" i="11"/>
  <c r="E36" i="11"/>
  <c r="E35" i="11"/>
  <c r="E34" i="11"/>
  <c r="E33" i="11"/>
  <c r="E31" i="11"/>
  <c r="E30" i="11"/>
  <c r="E28" i="11"/>
  <c r="E26" i="11"/>
  <c r="E25" i="11"/>
  <c r="E24" i="11"/>
  <c r="E22" i="11"/>
  <c r="E21" i="11"/>
  <c r="E19" i="11"/>
  <c r="E18" i="11"/>
  <c r="E17" i="11"/>
  <c r="E16" i="11"/>
  <c r="E15" i="11"/>
  <c r="E9" i="11"/>
  <c r="E8" i="11"/>
  <c r="G37" i="15" l="1"/>
  <c r="G37" i="14"/>
  <c r="G34" i="15"/>
  <c r="G33" i="15"/>
  <c r="G34" i="14"/>
  <c r="G33" i="14"/>
  <c r="G49" i="15"/>
  <c r="G49" i="14"/>
  <c r="G48" i="15" l="1"/>
  <c r="G47" i="15"/>
  <c r="G46" i="15"/>
  <c r="G45" i="15"/>
  <c r="G48" i="14"/>
  <c r="G49" i="11"/>
  <c r="G32" i="11"/>
  <c r="G33" i="11"/>
  <c r="G34" i="11"/>
  <c r="G38" i="11" l="1"/>
  <c r="G39" i="11"/>
  <c r="B38" i="12"/>
  <c r="B37" i="12"/>
  <c r="B36" i="12"/>
  <c r="B34" i="12"/>
  <c r="B28" i="12"/>
  <c r="B27" i="12"/>
  <c r="B26" i="12"/>
  <c r="B24" i="12"/>
  <c r="B5" i="12"/>
  <c r="G44" i="15"/>
  <c r="G43" i="15"/>
  <c r="G36" i="15"/>
  <c r="G35" i="15"/>
  <c r="G32" i="15"/>
  <c r="G31" i="15"/>
  <c r="G30" i="15"/>
  <c r="G28" i="15"/>
  <c r="G27" i="15"/>
  <c r="G26" i="15"/>
  <c r="G25" i="15"/>
  <c r="G24" i="15"/>
  <c r="G22" i="15"/>
  <c r="G21" i="15"/>
  <c r="G20" i="15"/>
  <c r="G19" i="15"/>
  <c r="G18" i="15"/>
  <c r="G17" i="15"/>
  <c r="G16" i="15"/>
  <c r="G15" i="15"/>
  <c r="G14" i="15"/>
  <c r="G13" i="15"/>
  <c r="G10" i="15"/>
  <c r="G9" i="15"/>
  <c r="G8" i="15"/>
  <c r="G7" i="15"/>
  <c r="G47" i="14"/>
  <c r="G46" i="14"/>
  <c r="G45" i="14"/>
  <c r="G44" i="14"/>
  <c r="G43" i="14"/>
  <c r="G36" i="14"/>
  <c r="G35" i="14"/>
  <c r="G32" i="14"/>
  <c r="G31" i="14"/>
  <c r="G30" i="14"/>
  <c r="G28" i="14"/>
  <c r="G27" i="14"/>
  <c r="G26" i="14"/>
  <c r="G25" i="14"/>
  <c r="G24" i="14"/>
  <c r="G22" i="14"/>
  <c r="G21" i="14"/>
  <c r="G20" i="14"/>
  <c r="G19" i="14"/>
  <c r="G18" i="14"/>
  <c r="G17" i="14"/>
  <c r="G16" i="14"/>
  <c r="G15" i="14"/>
  <c r="G14" i="14"/>
  <c r="G13" i="14"/>
  <c r="G10" i="14"/>
  <c r="G9" i="14"/>
  <c r="G8" i="14"/>
  <c r="G7" i="14"/>
  <c r="G37" i="11"/>
  <c r="G27" i="11"/>
  <c r="G28" i="11"/>
  <c r="F36" i="11"/>
  <c r="G35" i="11"/>
  <c r="F26" i="11"/>
  <c r="F25" i="11"/>
  <c r="G25" i="11" s="1"/>
  <c r="G47" i="11"/>
  <c r="G48" i="11"/>
  <c r="G18" i="11"/>
  <c r="G19" i="11"/>
  <c r="G20" i="11"/>
  <c r="G16" i="11"/>
  <c r="G17" i="11"/>
  <c r="G21" i="11"/>
  <c r="G22" i="11"/>
  <c r="G24" i="11"/>
  <c r="G30" i="11"/>
  <c r="G31" i="11"/>
  <c r="G36" i="11"/>
  <c r="G44" i="11"/>
  <c r="G14" i="11"/>
  <c r="G7" i="11"/>
  <c r="G11" i="15" l="1"/>
  <c r="F36" i="12" s="1"/>
  <c r="G51" i="15"/>
  <c r="F38" i="12" s="1"/>
  <c r="G41" i="15"/>
  <c r="G51" i="14"/>
  <c r="F28" i="12" s="1"/>
  <c r="G11" i="14"/>
  <c r="F26" i="12" s="1"/>
  <c r="G41" i="14"/>
  <c r="F27" i="12" s="1"/>
  <c r="G26" i="11"/>
  <c r="G46" i="11"/>
  <c r="G45" i="11"/>
  <c r="G15" i="11"/>
  <c r="G10" i="11"/>
  <c r="G9" i="11"/>
  <c r="G8" i="11"/>
  <c r="B9" i="12"/>
  <c r="B8" i="12"/>
  <c r="B7" i="12"/>
  <c r="G13" i="11"/>
  <c r="G43" i="11"/>
  <c r="G41" i="11" l="1"/>
  <c r="F31" i="12"/>
  <c r="G51" i="11"/>
  <c r="F9" i="12" s="1"/>
  <c r="G54" i="15"/>
  <c r="F37" i="12"/>
  <c r="F41" i="12" s="1"/>
  <c r="G54" i="14"/>
  <c r="G11" i="11" l="1"/>
  <c r="G54" i="11" s="1"/>
  <c r="F8" i="12"/>
  <c r="F7" i="12" l="1"/>
  <c r="F13" i="12" s="1"/>
  <c r="F16" i="12" s="1"/>
  <c r="F19" i="12" s="1"/>
  <c r="F45" i="12" l="1"/>
</calcChain>
</file>

<file path=xl/sharedStrings.xml><?xml version="1.0" encoding="utf-8"?>
<sst xmlns="http://schemas.openxmlformats.org/spreadsheetml/2006/main" count="446" uniqueCount="115">
  <si>
    <t>DÉTAIL QUANTITATIF ESTIMATIF</t>
  </si>
  <si>
    <t>rang</t>
  </si>
  <si>
    <t>N°</t>
  </si>
  <si>
    <t>Désignation des travaux</t>
  </si>
  <si>
    <t>Unité</t>
  </si>
  <si>
    <t>P.U. (€)</t>
  </si>
  <si>
    <t>Q</t>
  </si>
  <si>
    <t>Total (€)</t>
  </si>
  <si>
    <t>1 - INSTALLATION, DOSSIERS &amp; PLANS</t>
  </si>
  <si>
    <t>TOTAL 1</t>
  </si>
  <si>
    <t>TOTAL 2</t>
  </si>
  <si>
    <t>TOTAL 3</t>
  </si>
  <si>
    <t>MONTANT TOTAL DES TRAVAUX H.T.</t>
  </si>
  <si>
    <t>RECAPITULATION DE LA DEPENSE</t>
  </si>
  <si>
    <t>FIN</t>
  </si>
  <si>
    <t>TRANCHE FERME : Entrée principale et circulation, parking nord, parking sud</t>
  </si>
  <si>
    <t>2 - VOIRIE</t>
  </si>
  <si>
    <t>3 - MARQUAGE AU SOL</t>
  </si>
  <si>
    <t>Purges localisée</t>
  </si>
  <si>
    <t>Engravures pour ancrage des enrobés à chaud</t>
  </si>
  <si>
    <t>ml</t>
  </si>
  <si>
    <t>m²</t>
  </si>
  <si>
    <t>Dérasement mécanique</t>
  </si>
  <si>
    <t>Fourniture et mise en place de bordures bois en traverse ou demi-rond pour jeu de boules</t>
  </si>
  <si>
    <t>TRANCHE OPTIONNELLE 1 : Parking visiteurs</t>
  </si>
  <si>
    <t>TRANCHE OPTIONNELLE 2 : Accès logements et stade</t>
  </si>
  <si>
    <t>TVA :</t>
  </si>
  <si>
    <t>MONTANT TOTAL DES TRAVAUX H.T. : TF + TO1 + TO2</t>
  </si>
  <si>
    <t>Evacuation du terrain de pétanque du parking sud</t>
  </si>
  <si>
    <t>forfait</t>
  </si>
  <si>
    <t>Purges localisées</t>
  </si>
  <si>
    <t>unité</t>
  </si>
  <si>
    <t>MONTANT TOTAL DES TRAVAUX T.T.C.</t>
  </si>
  <si>
    <t>Fourniture et mise en place de panneau stationnement PMR</t>
  </si>
  <si>
    <t>Fourniture et mise en place de panneau stationnement infirmerie</t>
  </si>
  <si>
    <t>Bordereau des prix unitaires</t>
  </si>
  <si>
    <t xml:space="preserve"> </t>
  </si>
  <si>
    <t>Num.</t>
  </si>
  <si>
    <t>Description</t>
  </si>
  <si>
    <t>P.U. €HT</t>
  </si>
  <si>
    <t/>
  </si>
  <si>
    <t>Installation de chantier</t>
  </si>
  <si>
    <t>Forfait</t>
  </si>
  <si>
    <t>Plan de récolement voirie</t>
  </si>
  <si>
    <t>Ce prix comprend la réalisation du plan des ouvrages exécutés sur voirie et notamment :
 - levé du tracé des chaussées, trottoirs, pistes cyclables, etc;
 - levé du tracé et type de bordures posés;
 - levé de la position et type de panneaux de police;
 - levé de la position et type de panneaux de signalisation directionnelle;
 - tracé des de la signalisation horizontales et des différents éléments (type de ligne, flèche, logo, etc.);
 - report sur plan et fourniture en 3 exemplaires au maître d'ouvrage
Le mètre carré de chaussée :</t>
  </si>
  <si>
    <t>Terrassements en pleine masse</t>
  </si>
  <si>
    <t>Terrassement dans la masse pour la réalisation de pré-fouille, fossé, talutage, décaissement de chaussées, comprenant : l’extraction des déblais sur berges et à toutes hauteurs, épuisement s’il y a lieu, dressement et compactage du fond de forme, stockage des terres, toutes mesures pour maintien des ouvrages enterrés rencontrés, remise en état des abords, étaiement éventuel, y compris gardiennage et toutes sujétions.
Les quantités à prendre en compte seront mesurées par comparaison des profils levés contradictoirement au même emplacement avant et après exécution des travaux (non foisonné).</t>
  </si>
  <si>
    <t>Déblais en terrain ordinaire aux engins mécaniques</t>
  </si>
  <si>
    <t>m³</t>
  </si>
  <si>
    <t>Le mètre cube :</t>
  </si>
  <si>
    <t>Géotextile</t>
  </si>
  <si>
    <t>Fourniture et mise en œuvre de géotextile, y compris coupes, application contre les parois ou sur fond de forme et toutes sujétions</t>
  </si>
  <si>
    <t>Géotextile non-tissé</t>
  </si>
  <si>
    <t>Fourniture et mise en place d'un géotextile non-tissé 150g/m²</t>
  </si>
  <si>
    <t>Le mètre carré couvert :</t>
  </si>
  <si>
    <t>Nettoyage de support</t>
  </si>
  <si>
    <t>Dérasement d'accotement</t>
  </si>
  <si>
    <t>Découpage soigné du revêtement jusqu'à 6cm</t>
  </si>
  <si>
    <t>Enduits superficiels</t>
  </si>
  <si>
    <t>Revêtement en bicouche 6/10</t>
  </si>
  <si>
    <t>Revêtement bicouche 6/10 comprenant :
- le balayage et le nettoyage soigné des surfaces à revêtir et l'évacuation des produits recueillis en dépôts définitifs,  ou décharges autorisées, y compris les frais de décharge,
- Le réglage et le compactage de la fondation.
- Une 1ère couche par épandage d’émulsion de bitume à 70% à raison de 2.5 kg/m², gravillonnage à raison de 12 l/m² de gravillons 6/10 et cylindrage par dix passes au compacteur à pneus.
- Une 2ème  couche par épandage d’émulsion de bitume à 70% à raison de 1.5 kg/m², gravillonnage à raison de 10 l/m² de gravillons 4/6 et cylindrage.
- l'évacuation des matériaux de rejet</t>
  </si>
  <si>
    <t>Revêtement en bicouche 6/10 mis en place à la main</t>
  </si>
  <si>
    <t>Le mètre carré :</t>
  </si>
  <si>
    <t>Revêtement en bicouche 10/14</t>
  </si>
  <si>
    <t>Revêtement bicouche 10/14 comprenant :
- le balayage et le nettoyage soigné des surfaces à revêtir et l'évacuation des produits recueillis en dépôts définitifs,  ou décharges autorisées, y compris les frais de décharge,
- Le réglage et le compactage de la fondation.
- Une 1ère couche par épandage d’émulsion de bitume à 70% à raison de 2.5 kg/m², gravillonnage à raison de 12 l/m² de gravillons 10/14 et cylindrage par dix passes au compacteur à pneus.
- Une 2ème  couche par épandage d’émulsion de bitume à 70% à raison de 1.5 kg/m², gravillonnage à raison de 10 l/m² de gravillons 4/6 et cylindrage.
- l'évacuation des matériaux de rejet
Ce prix rémunère la mise en œuvre d'un revêtement bicouche.</t>
  </si>
  <si>
    <t>Revêtement en bicouche 10/14 mis en place mécaniquement</t>
  </si>
  <si>
    <t>Couche d'accrochage</t>
  </si>
  <si>
    <t>Béton bitumineux</t>
  </si>
  <si>
    <t>Béton bitumineux semi-grenu (BBSG)</t>
  </si>
  <si>
    <t>Ce prix s’applique à la fabrication et la mise en œuvre  de BBSG  pour revêtement de chaussée, il comprend :
- L’étude de formulation
- le balayage mécanique des chaussées à revêtir avec nettoyage et enlèvement des terres ayant déboulées des terrains alentours, 
- Chargement à la centrale et transport
- Le réglage et le compactage de la fondation
- Répandage au finisseur en une seule couche et compactage suivant profils définis de manière à obtenir les épaisseurs prescrites (5 à 8 cm pour les BBSG 0/10 et 6 à 13 cm pour les BBSG 0/14)
- Sujétions résultant des conditions de circulations sur le chantier
- Eventuels essais de déflections effectués par un laboratoire agréé et les améliorations suivant résultat.
Ce prix tient compte de tous les aléas et sujétions, en particulier de la présence d'ouvrages en dépassement de 3 à 4 cm à raccorder.
La couche d'accrochage sera rémunérée par un prix à part.</t>
  </si>
  <si>
    <t>Béton bitumineux semi-grenu (BBSG) 0/10</t>
  </si>
  <si>
    <t>T</t>
  </si>
  <si>
    <t xml:space="preserve">La tonne : </t>
  </si>
  <si>
    <t>Béton bitumineux mis en place à la main</t>
  </si>
  <si>
    <t>Ce prix comprend les sujétions particulières pour mise en place, réglage et compactage à la main des bétons bitumineux.
La tonne :</t>
  </si>
  <si>
    <t>Mise à niveau des ouvrages existants</t>
  </si>
  <si>
    <t xml:space="preserve">Ce prix rémunère la mise à niveau des ouvrages de surface existants, pour l'adaptation à la cote projet et comprend :
 - le dégagement du cadre et la récupération soigné du système de fermeture pour réutilisation,
 - la démolition au marteau piqueur ou à la main des parois pour l'abaissement à la cote finie moins l'épaisseur du couronnement, 
 - à l'inverse du paragraphe précédent, le coffrage des parois et le coulage de béton de classe d'environnement adaptée aux normes en vigueur pour la surélévation à la cote finie moins l'épaisseur du couronnement.
 - le réglage à niveau  et scellement du cadre.
 - Toutes fournitures, main d'œuvre et sujétions, en particulier des précautions à prendre pour récupérer le système de fermeture, quelle que soit la hauteur de l'ouvrage existant et son emplacement, des travaux éventuels résultant d'un bris de celui-ci, des sujétions de nettoyage dans les regards et autour d'eux, des dimensions différentes que peuvent avoir ces regards et toutes les sujétions de terrassements éventuels, etc... </t>
  </si>
  <si>
    <t>Mise à niveau de regard ou grille</t>
  </si>
  <si>
    <t>L'unité :</t>
  </si>
  <si>
    <t>Dépose et repose de bordures et caniveaux</t>
  </si>
  <si>
    <t>Bordures et caniveaux</t>
  </si>
  <si>
    <t>Fourniture et pose de bordures et caniveaux comprenant :
 - Le chargement, le transport et l'approvisionnement sur le lieu d'emploi des bordures, des caniveaux, et du béton de ciment
 - L'implantation, et le nivellement
 - Terrassement en terrain de toutes natures
 - Chargement et transport des déblais à la décharge 
 - La fondation et blocage latéral en béton de ciment CPJ 45 dosé à 250 kg/m³ 
 - La fourniture la pose et le calage des éléments en altimétrie et en alignement
 - L’exécution des joints de 1 cm au mortier de ciment  de coloris adapté
 - Les façons de bateaux ou rampants.
 - Le nettoyage des éléments et reconstitution de la forme de part et d'autre
 - Y compris, coupes, chutes, réalisation des courbes et main d'œuvre</t>
  </si>
  <si>
    <t>Bordures et caniveaux en béton</t>
  </si>
  <si>
    <t>Fourniture et pose de bordure béton classe 100 type P1 à P4</t>
  </si>
  <si>
    <t>Le mètre linéaire :</t>
  </si>
  <si>
    <t>Fourniture et mise en œuvre de revêtement stabilisé (clapicette)</t>
  </si>
  <si>
    <t>Fourniture et mise en œuvre de revêtement stabilisé comprenant le réglage, le cylindrage, l’épandage de désherbant sur la couche de fondation ainsi que la fourniture et la pose des matériaux stabilisés traités à la chaux d’une épaisseur de 0.10 m, y compris humidification. Le mètre carré :</t>
  </si>
  <si>
    <t>Grave Non Traitée</t>
  </si>
  <si>
    <t>Ce prix rémunère la mise en œuvre de graves non traitées pour la construction, soit d'une couche de fondation, soit d'une couche de base ou d'une couche de forme suivant les prescriptions du projet. 
Il comprend : 
- la fourniture, le transport sur le chantier et le répandage mécanique à la niveleuse des matériaux, 
- l'arrosage éventuel y compris la fourniture de l'eau, 
- la scarification éventuelle, 
- le compactage au compacteur à pneus jusqu'à l'obtention d'une compacité équivalente à 95 % de celle correspondant à l'O.P.M, 
- le réglage au profil définitif, 
- la protection contre les eaux de toutes natures y compris l'exécution et l'entretien des ouvrages provisoires correspondants, 
- les essais de laboratoire et les contrôles mentionnés dans le fascicule n°25 du C.C.T.G,
- la main d'œuvre. 
Ce prix tient compte de tous les aléas et sujétions en particulier des contrôles de régularité de la surface dressée (article 19 du fascicule 25 du C.C.T.G.) de la présence d'ouvrages.
Il s'applique au mètre cube mis en œuvre mesuré contradictoirement.</t>
  </si>
  <si>
    <t>Fourniture et mise en œuvre de GNT 0/31.5, pour corps de chaussée</t>
  </si>
  <si>
    <t xml:space="preserve"> Le mètre cube :</t>
  </si>
  <si>
    <t>Marquage en peinture rétroréfléchissante</t>
  </si>
  <si>
    <t xml:space="preserve">Ce prix rémunère la fourniture et le marquage en enduit V.N.T.P. (Visible de Nuit et par Temps de Pluie) « 1RHP 23a » avec billes réactives, continue ou discontinue y compris le pré-marquage manuel, le marquage jaune provisoire et signalisation routière. </t>
  </si>
  <si>
    <t>Marquage en peinture rétroréflechissante, L=10cm</t>
  </si>
  <si>
    <t>Marquage en peinture rétroréfléchissante de logos spéciaux (piéton, vélo…)</t>
  </si>
  <si>
    <t>Marquage en peinture rétroréfléchissante de place handicapé</t>
  </si>
  <si>
    <t>1- PRÉPARATION DE CHANTIER, DOSSIERS ET PLANS</t>
  </si>
  <si>
    <t>Ce prix rémunère au mètre carré la réalisation de purge localisée comprenant la réalisation de terrassement sur 50 cm avec évacuation des déblais, le remblai en tout-venant 0/60 sur 40 cm et la couche de base en grave semi-concassé 0/31,5 sur 10 cm, le compactage soignée de l'ensemble
Le mètre carré :</t>
  </si>
  <si>
    <t>Ce prix rémunère la fourniture et la mise en place de bordures en bois traitées classe 4, fixées au sol par tiges métalique. Compris toutes fournitures main d'œuvre ou sujétions.
Section : 20 × 10 cm ou Ø 15 cm
Le mètre linéaire :</t>
  </si>
  <si>
    <t>Rabotage à la fraise mécanique de chaussées ou trottoirs pour ancrage de revêtement en enrobé à chaud, y compris chargement et évacuation des déblais à la décharge publique, balayage et toutes sujétions. Largeur d’ancrage 0.50 m ; profondeur mini 0.05 m. Le mètre linéaire :</t>
  </si>
  <si>
    <t>Ce prix rémunère le chargement et l'évacuation du terrain en stabilisé et des bordures bois en place au niveau du parking sud. Compris toutes sujétions pour l'ensemble.
Le forfait :</t>
  </si>
  <si>
    <t>Ce prix rémunère la frouniture et le mise en place d'un panneau de stationnement place PMR comprenant :
 - 1 panneau arrêt et stationnement interdit B6d
- 1 panonceau sauf PMR M6h
- 1 poteau rectangulaire
- 3 brides de fixation
Compris l'insatllation dans un massif de fondation en béton et toutes sujétions.
L'unité</t>
  </si>
  <si>
    <t>Ce prix rémunère la frouniture et le mise en place d'un panneau de stationnement place PMR comprenant :
- 1 panneau premiers secours E003
- 1 poteau rectangulaire
- 3 brides de fixation
Compris l'insatllation dans un massif de fondation en béton et toutes sujétions.
L'unité</t>
  </si>
  <si>
    <t>Balayage chargement et évacuation des déchets. 
Le mètre carré :</t>
  </si>
  <si>
    <t>Ce prix rémunère le mètre carré d’accotement arasé. Il comprend le dérasement exécuté avec engins mécaniques, le réglage, l’évacuation des excédents en décharge. L’accotement sera traité sur sa pleine largeur. 
Le mètre carré :</t>
  </si>
  <si>
    <t>Découpage soigné de chaussée ou de trottoir, exécution d’une saignée nette et rectiligne pour calage du revêtement, la reprise éventuelle des lèvres de la découpe dans le cas où ces dernières ne présenteraient pas un bord franc y compris chargement et transport des déblais en décharge publique, balayage et toutes sujétions, travail exécuté au marteau pneumatique ou fraise mécanique. 
Le mètre linéaire :</t>
  </si>
  <si>
    <t>Comprenant fourniture, transport et mise en œuvre de la couche d’imprégnation de 0.3 Kg d’émulsion cationique à 65% de bitume résiduel par m². 
Le mètre carré :</t>
  </si>
  <si>
    <t>Prix comprenant :
- le sciage des bordures et des fondations à chaque extrémité de la zone à déposer,
- le démontage des bordures et des caniveaux et le béton de fondation
- le tri, le nettoyage et le décroutage des éléments réutilisables, 
- l'évacuation des bordures ou des caniveaux non réutilisables ainsi que des matériaux démolis, à la décharge publique ou à l'endroit désigné par le Directeur des Travaux y compris les frais de décharge,
- la mise en dépôt des bordures et des caniveaux en vue de leur réemploi 
- le réglage et le compactage du fond de forme, 
- la fourniture et la mise en œuvre de béton de classe d'environnement adaptée aux normes en vigueur pour la réalisation du massif de fondation, 
- la mise en place des bordures et leur rejointoiement, ainsi que la fourniture éventuelle d'éléments neufs. 
- toutes fournitures, main d'œuvre et sujétion.
Le mètre linéaire :</t>
  </si>
  <si>
    <t>4 - DIVERS</t>
  </si>
  <si>
    <t>3 - VOIRIE</t>
  </si>
  <si>
    <t>2 - TERRASSEMENTS</t>
  </si>
  <si>
    <t>Tranche ferme</t>
  </si>
  <si>
    <t>Tranche optionnelle 1</t>
  </si>
  <si>
    <t>Tranche optionnelle 2</t>
  </si>
  <si>
    <t>L’installation et le repliement du chantier seront payés par un prix unique :
Ce prix rémunère les frais d’installation de chantier relatifs à l’ensemble des travaux faisant l’objet du marché, et notamment :
 - La mise en place de l’installation de chantier, l’entretien et le repliement définitif
 - L’installation et le repliement des dispositifs assurant la sécurité et l’hygiène du chantier (baraque de chantier et sanitaire)
 - Les branchements aux réseaux et consommations
 - La création, l’entretien et la remise en état des pistes de chantier nécessaires au déplacement des engins et au transport des matériaux
 - L'établissement des plans d'exécution
 - la réalisation d'un constatd'huissier
 - Etablissement des documents de travaux (DICT, interventions auprès des concessionnaires et exploitants)
 - Les frais de gardiennage, de clôture, de remise en état des lieux à l’achèvement des matériaux
Elle sera rémunérée en deux fractions : 70% après la réalisation des installation de chantier et 30% après de démontage et remise en état.
Le forfait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</si>
</sst>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0.00\ &quot;F&quot;"/>
    <numFmt numFmtId="166" formatCode="0.0000"/>
  </numFmts>
  <fonts count="37" x14ac:knownFonts="1">
    <font>
      <sz val="10"/>
      <name val="Arial"/>
    </font>
    <font>
      <sz val="10"/>
      <name val="Arial"/>
      <family val="2"/>
    </font>
    <font>
      <sz val="8"/>
      <name val="Arial"/>
      <family val="2"/>
    </font>
    <font>
      <b/>
      <sz val="10"/>
      <name val="Arial"/>
      <family val="2"/>
    </font>
    <font>
      <sz val="10"/>
      <name val="Arial"/>
      <family val="2"/>
    </font>
    <font>
      <sz val="10"/>
      <color indexed="9"/>
      <name val="Arial"/>
      <family val="2"/>
    </font>
    <font>
      <b/>
      <sz val="9"/>
      <name val="Arial"/>
      <family val="2"/>
    </font>
    <font>
      <sz val="9"/>
      <name val="Arial"/>
      <family val="2"/>
    </font>
    <font>
      <sz val="9"/>
      <color indexed="9"/>
      <name val="Arial"/>
      <family val="2"/>
    </font>
    <font>
      <b/>
      <sz val="11"/>
      <name val="Arial"/>
      <family val="2"/>
    </font>
    <font>
      <i/>
      <sz val="11"/>
      <name val="Arial"/>
      <family val="2"/>
    </font>
    <font>
      <sz val="11"/>
      <name val="Arial"/>
      <family val="2"/>
    </font>
    <font>
      <sz val="9"/>
      <color indexed="10"/>
      <name val="Arial Black"/>
      <family val="2"/>
    </font>
    <font>
      <b/>
      <sz val="10"/>
      <color indexed="9"/>
      <name val="Arial"/>
      <family val="2"/>
    </font>
    <font>
      <sz val="12"/>
      <color rgb="FF0070C0"/>
      <name val="Arial"/>
      <family val="2"/>
    </font>
    <font>
      <i/>
      <sz val="14"/>
      <name val="Arial"/>
      <family val="2"/>
    </font>
    <font>
      <sz val="10"/>
      <name val="Arial Rounded MT Bold"/>
      <family val="2"/>
    </font>
    <font>
      <i/>
      <u/>
      <sz val="9"/>
      <name val="Arial"/>
      <family val="2"/>
    </font>
    <font>
      <sz val="9"/>
      <color theme="0" tint="-0.14999847407452621"/>
      <name val="Arial"/>
      <family val="2"/>
    </font>
    <font>
      <u/>
      <sz val="14"/>
      <name val="Arial"/>
      <family val="2"/>
    </font>
    <font>
      <b/>
      <u/>
      <sz val="14"/>
      <name val="Arial"/>
      <family val="2"/>
    </font>
    <font>
      <sz val="12"/>
      <color rgb="FFFF0000"/>
      <name val="Arial"/>
      <family val="2"/>
    </font>
    <font>
      <i/>
      <sz val="11"/>
      <color rgb="FFFF0000"/>
      <name val="Arial"/>
      <family val="2"/>
    </font>
    <font>
      <i/>
      <sz val="11"/>
      <color rgb="FF0070C0"/>
      <name val="Arial"/>
      <family val="2"/>
    </font>
    <font>
      <b/>
      <i/>
      <sz val="11"/>
      <color rgb="FF00B050"/>
      <name val="Arial"/>
      <family val="2"/>
    </font>
    <font>
      <sz val="10"/>
      <color rgb="FF000000"/>
      <name val="Arial"/>
      <family val="2"/>
    </font>
    <font>
      <b/>
      <i/>
      <sz val="8"/>
      <name val="Arial"/>
      <family val="2"/>
    </font>
    <font>
      <sz val="10"/>
      <color indexed="49"/>
      <name val="Arial"/>
      <family val="2"/>
    </font>
    <font>
      <sz val="16"/>
      <color theme="0"/>
      <name val="Arial Black"/>
      <family val="2"/>
    </font>
    <font>
      <sz val="10"/>
      <name val="Arial Black"/>
      <family val="2"/>
    </font>
    <font>
      <sz val="10"/>
      <name val="Arial"/>
      <family val="2"/>
    </font>
    <font>
      <sz val="10"/>
      <color theme="1"/>
      <name val="Arial"/>
      <family val="2"/>
    </font>
    <font>
      <b/>
      <u/>
      <sz val="10"/>
      <name val="Arial"/>
      <family val="2"/>
    </font>
    <font>
      <b/>
      <u/>
      <sz val="8"/>
      <name val="Arial"/>
      <family val="2"/>
    </font>
    <font>
      <sz val="12"/>
      <name val="Arial Black"/>
      <family val="2"/>
    </font>
    <font>
      <sz val="12"/>
      <color indexed="49"/>
      <name val="Arial Black"/>
      <family val="2"/>
    </font>
    <font>
      <i/>
      <sz val="10"/>
      <name val="Arial"/>
      <family val="2"/>
    </font>
  </fonts>
  <fills count="10">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theme="0" tint="-0.34998626667073579"/>
        <bgColor indexed="64"/>
      </patternFill>
    </fill>
    <fill>
      <patternFill patternType="solid">
        <fgColor theme="2" tint="-9.9978637043366805E-2"/>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indexed="64"/>
      </bottom>
      <diagonal/>
    </border>
    <border>
      <left/>
      <right style="thin">
        <color rgb="FFFF0000"/>
      </right>
      <top/>
      <bottom style="thin">
        <color indexed="64"/>
      </bottom>
      <diagonal/>
    </border>
    <border>
      <left style="thin">
        <color rgb="FFFF0000"/>
      </left>
      <right/>
      <top style="thin">
        <color auto="1"/>
      </top>
      <bottom/>
      <diagonal/>
    </border>
    <border>
      <left/>
      <right style="thin">
        <color rgb="FFFF0000"/>
      </right>
      <top style="thin">
        <color auto="1"/>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00B050"/>
      </left>
      <right style="medium">
        <color rgb="FF00B050"/>
      </right>
      <top style="medium">
        <color rgb="FF00B050"/>
      </top>
      <bottom style="medium">
        <color rgb="FF00B050"/>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44" fontId="30" fillId="0" borderId="0" applyFont="0" applyFill="0" applyBorder="0" applyAlignment="0" applyProtection="0"/>
  </cellStyleXfs>
  <cellXfs count="165">
    <xf numFmtId="0" fontId="0" fillId="0" borderId="0" xfId="0"/>
    <xf numFmtId="0" fontId="5" fillId="0" borderId="0" xfId="0" applyFont="1" applyAlignment="1">
      <alignment horizontal="right"/>
    </xf>
    <xf numFmtId="0" fontId="1" fillId="0" borderId="0" xfId="0" applyFont="1" applyAlignment="1">
      <alignment horizontal="center" vertical="top" wrapText="1"/>
    </xf>
    <xf numFmtId="0" fontId="1" fillId="0" borderId="4" xfId="0" applyFont="1" applyBorder="1" applyAlignment="1">
      <alignment horizontal="center" vertical="center" wrapText="1"/>
    </xf>
    <xf numFmtId="0" fontId="8" fillId="0" borderId="5" xfId="0" applyFont="1" applyBorder="1" applyAlignment="1">
      <alignment horizontal="righ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0" xfId="0" applyFont="1"/>
    <xf numFmtId="0" fontId="11" fillId="0" borderId="0" xfId="0" applyFont="1"/>
    <xf numFmtId="44" fontId="0" fillId="0" borderId="0" xfId="0" applyNumberFormat="1"/>
    <xf numFmtId="0" fontId="7" fillId="0" borderId="11" xfId="0" applyFont="1" applyBorder="1" applyAlignment="1">
      <alignment vertical="center" wrapText="1"/>
    </xf>
    <xf numFmtId="0" fontId="7" fillId="0" borderId="11" xfId="0" applyFont="1" applyBorder="1" applyAlignment="1">
      <alignment horizontal="center" vertical="center" wrapText="1"/>
    </xf>
    <xf numFmtId="0" fontId="1" fillId="0" borderId="8" xfId="0" applyFont="1" applyBorder="1" applyAlignment="1">
      <alignment vertical="center" wrapText="1"/>
    </xf>
    <xf numFmtId="0" fontId="8" fillId="3" borderId="0" xfId="0" applyFont="1" applyFill="1" applyBorder="1" applyAlignment="1">
      <alignment horizontal="right" vertical="top" wrapText="1"/>
    </xf>
    <xf numFmtId="0" fontId="1" fillId="3" borderId="0" xfId="0" applyFont="1" applyFill="1" applyBorder="1" applyAlignment="1">
      <alignment horizontal="center" vertical="top" wrapText="1"/>
    </xf>
    <xf numFmtId="166" fontId="7" fillId="0" borderId="11" xfId="0" applyNumberFormat="1" applyFont="1" applyBorder="1" applyAlignment="1">
      <alignment horizontal="center" vertical="center" wrapText="1"/>
    </xf>
    <xf numFmtId="166" fontId="7" fillId="0" borderId="0" xfId="0" applyNumberFormat="1" applyFont="1" applyAlignment="1">
      <alignment horizontal="center" vertical="center" wrapText="1"/>
    </xf>
    <xf numFmtId="166" fontId="6" fillId="0" borderId="1" xfId="0" applyNumberFormat="1" applyFont="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7" fillId="0" borderId="8" xfId="0" applyNumberFormat="1" applyFont="1" applyBorder="1" applyAlignment="1">
      <alignment horizontal="center" vertical="center" wrapText="1"/>
    </xf>
    <xf numFmtId="166" fontId="7" fillId="0" borderId="12" xfId="0" applyNumberFormat="1" applyFont="1" applyBorder="1" applyAlignment="1">
      <alignment horizontal="center" vertical="center" wrapText="1"/>
    </xf>
    <xf numFmtId="166" fontId="7" fillId="0" borderId="0" xfId="0" applyNumberFormat="1" applyFont="1" applyAlignment="1">
      <alignment horizontal="center" vertical="top"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wrapText="1"/>
    </xf>
    <xf numFmtId="0" fontId="1" fillId="0" borderId="0" xfId="0" applyFont="1" applyAlignment="1">
      <alignment vertical="center" wrapText="1"/>
    </xf>
    <xf numFmtId="0" fontId="9" fillId="0" borderId="0" xfId="0" applyFont="1" applyFill="1" applyBorder="1" applyAlignment="1">
      <alignment horizontal="right" vertical="center"/>
    </xf>
    <xf numFmtId="0" fontId="13" fillId="0" borderId="0" xfId="0" applyFont="1" applyAlignment="1">
      <alignment horizontal="right"/>
    </xf>
    <xf numFmtId="0" fontId="3" fillId="0" borderId="0" xfId="0" applyFont="1"/>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xf numFmtId="0" fontId="15" fillId="0" borderId="0" xfId="0" applyFont="1" applyAlignment="1">
      <alignment vertical="center" wrapText="1"/>
    </xf>
    <xf numFmtId="0" fontId="16" fillId="2" borderId="12" xfId="0" applyFont="1" applyFill="1" applyBorder="1" applyAlignment="1">
      <alignment vertical="center" wrapText="1"/>
    </xf>
    <xf numFmtId="0" fontId="17" fillId="0" borderId="11" xfId="0" applyFont="1" applyBorder="1" applyAlignment="1">
      <alignment vertical="center" wrapText="1"/>
    </xf>
    <xf numFmtId="0" fontId="1" fillId="0" borderId="8" xfId="0" applyFont="1" applyFill="1" applyBorder="1" applyAlignment="1">
      <alignment horizontal="right" vertical="center" wrapText="1"/>
    </xf>
    <xf numFmtId="0" fontId="1" fillId="0" borderId="0" xfId="0" applyFont="1" applyAlignment="1">
      <alignment wrapText="1"/>
    </xf>
    <xf numFmtId="0" fontId="1" fillId="0" borderId="0" xfId="0" applyFont="1" applyAlignment="1">
      <alignment horizontal="center" wrapText="1"/>
    </xf>
    <xf numFmtId="0" fontId="1" fillId="3" borderId="0" xfId="0" applyFont="1" applyFill="1" applyBorder="1" applyAlignment="1">
      <alignment wrapText="1"/>
    </xf>
    <xf numFmtId="0" fontId="1" fillId="3" borderId="0" xfId="0" applyFont="1" applyFill="1" applyBorder="1" applyAlignment="1">
      <alignment horizontal="center" wrapText="1"/>
    </xf>
    <xf numFmtId="0" fontId="18" fillId="3" borderId="0" xfId="0" applyFont="1" applyFill="1" applyBorder="1" applyAlignment="1">
      <alignment horizontal="left" vertical="center" wrapText="1"/>
    </xf>
    <xf numFmtId="0" fontId="1" fillId="3" borderId="0" xfId="0" applyFont="1" applyFill="1" applyBorder="1"/>
    <xf numFmtId="0" fontId="14" fillId="0" borderId="0" xfId="0" applyFont="1" applyAlignment="1">
      <alignment vertical="center" wrapText="1"/>
    </xf>
    <xf numFmtId="0" fontId="16" fillId="0" borderId="11" xfId="0" applyFont="1" applyFill="1" applyBorder="1" applyAlignment="1">
      <alignment horizontal="right" vertical="center" wrapText="1" indent="1"/>
    </xf>
    <xf numFmtId="44" fontId="1" fillId="0" borderId="0" xfId="0" applyNumberFormat="1" applyFont="1" applyAlignment="1">
      <alignment horizontal="right" vertical="center"/>
    </xf>
    <xf numFmtId="44" fontId="14" fillId="0" borderId="0" xfId="0" applyNumberFormat="1" applyFont="1" applyAlignment="1">
      <alignment vertical="center"/>
    </xf>
    <xf numFmtId="44" fontId="15" fillId="0" borderId="0" xfId="0" applyNumberFormat="1" applyFont="1" applyAlignment="1">
      <alignment vertical="center"/>
    </xf>
    <xf numFmtId="44" fontId="1" fillId="0" borderId="4" xfId="1" applyNumberFormat="1" applyFont="1" applyBorder="1" applyAlignment="1">
      <alignment horizontal="right" vertical="center"/>
    </xf>
    <xf numFmtId="44" fontId="7" fillId="0" borderId="6" xfId="1" applyNumberFormat="1" applyFont="1" applyBorder="1" applyAlignment="1">
      <alignment horizontal="right" vertical="center"/>
    </xf>
    <xf numFmtId="44" fontId="7" fillId="0" borderId="8" xfId="1" applyNumberFormat="1" applyFont="1" applyBorder="1" applyAlignment="1">
      <alignment horizontal="right" vertical="center"/>
    </xf>
    <xf numFmtId="44" fontId="16" fillId="2" borderId="6" xfId="0" applyNumberFormat="1" applyFont="1" applyFill="1" applyBorder="1" applyAlignment="1">
      <alignment horizontal="right" vertical="center"/>
    </xf>
    <xf numFmtId="44" fontId="1" fillId="0" borderId="7" xfId="1" applyNumberFormat="1" applyFont="1" applyBorder="1" applyAlignment="1">
      <alignment horizontal="right" vertical="center"/>
    </xf>
    <xf numFmtId="44" fontId="1" fillId="0" borderId="7" xfId="0" applyNumberFormat="1" applyFont="1" applyFill="1" applyBorder="1" applyAlignment="1">
      <alignment horizontal="right" vertical="center"/>
    </xf>
    <xf numFmtId="44" fontId="1" fillId="0" borderId="0" xfId="0" applyNumberFormat="1" applyFont="1" applyAlignment="1">
      <alignment horizontal="right"/>
    </xf>
    <xf numFmtId="44" fontId="1" fillId="3" borderId="0" xfId="0" applyNumberFormat="1" applyFont="1" applyFill="1" applyBorder="1" applyAlignment="1">
      <alignment horizontal="right"/>
    </xf>
    <xf numFmtId="164" fontId="1" fillId="0" borderId="12" xfId="0" applyNumberFormat="1" applyFont="1" applyBorder="1" applyAlignment="1">
      <alignment vertical="center"/>
    </xf>
    <xf numFmtId="164" fontId="7" fillId="0" borderId="11" xfId="0" applyNumberFormat="1" applyFont="1" applyBorder="1" applyAlignment="1">
      <alignment vertical="center"/>
    </xf>
    <xf numFmtId="164" fontId="1" fillId="0" borderId="11" xfId="0" applyNumberFormat="1" applyFont="1" applyBorder="1" applyAlignment="1">
      <alignment vertical="center"/>
    </xf>
    <xf numFmtId="164" fontId="1" fillId="0" borderId="8" xfId="0" applyNumberFormat="1" applyFont="1" applyBorder="1" applyAlignment="1">
      <alignment vertical="center"/>
    </xf>
    <xf numFmtId="44" fontId="1" fillId="0" borderId="12" xfId="1" applyNumberFormat="1" applyFont="1" applyBorder="1" applyAlignment="1">
      <alignment horizontal="right" vertical="center"/>
    </xf>
    <xf numFmtId="44" fontId="7" fillId="0" borderId="11" xfId="1" applyNumberFormat="1" applyFont="1" applyBorder="1" applyAlignment="1">
      <alignment vertical="center"/>
    </xf>
    <xf numFmtId="44" fontId="1" fillId="0" borderId="11" xfId="1" applyNumberFormat="1" applyFont="1" applyBorder="1" applyAlignment="1">
      <alignment vertical="center"/>
    </xf>
    <xf numFmtId="44" fontId="1" fillId="0" borderId="8" xfId="1" applyNumberFormat="1" applyFont="1" applyBorder="1" applyAlignment="1">
      <alignment horizontal="right" vertical="center"/>
    </xf>
    <xf numFmtId="44" fontId="1" fillId="0" borderId="8" xfId="1" applyNumberFormat="1" applyFont="1" applyBorder="1" applyAlignment="1">
      <alignment vertical="center"/>
    </xf>
    <xf numFmtId="44" fontId="3" fillId="0" borderId="3" xfId="0" applyNumberFormat="1" applyFont="1" applyBorder="1" applyAlignment="1">
      <alignment horizontal="center" vertical="center"/>
    </xf>
    <xf numFmtId="0" fontId="20" fillId="0" borderId="0" xfId="0" applyFont="1" applyAlignment="1">
      <alignment vertical="center" wrapText="1"/>
    </xf>
    <xf numFmtId="0" fontId="19" fillId="0" borderId="0" xfId="0" applyFont="1" applyAlignment="1">
      <alignment vertical="center" wrapText="1"/>
    </xf>
    <xf numFmtId="0" fontId="14" fillId="0" borderId="0" xfId="0" applyFont="1" applyAlignment="1">
      <alignment vertical="center"/>
    </xf>
    <xf numFmtId="0" fontId="21" fillId="0" borderId="0" xfId="0" applyFont="1" applyAlignment="1">
      <alignment vertical="center"/>
    </xf>
    <xf numFmtId="0" fontId="7" fillId="0" borderId="6" xfId="0" applyFont="1" applyBorder="1" applyAlignment="1">
      <alignment horizontal="center" vertical="center" wrapText="1"/>
    </xf>
    <xf numFmtId="44" fontId="9" fillId="0" borderId="10" xfId="1" applyNumberFormat="1" applyFont="1" applyFill="1" applyBorder="1" applyAlignment="1">
      <alignment horizontal="right" vertical="center"/>
    </xf>
    <xf numFmtId="166" fontId="7" fillId="0" borderId="11" xfId="0" applyNumberFormat="1" applyFont="1" applyFill="1" applyBorder="1" applyAlignment="1">
      <alignment horizontal="center" vertical="center" wrapText="1"/>
    </xf>
    <xf numFmtId="0" fontId="11" fillId="4" borderId="0" xfId="0" applyFont="1" applyFill="1"/>
    <xf numFmtId="44" fontId="0" fillId="4" borderId="0" xfId="0" applyNumberFormat="1" applyFill="1"/>
    <xf numFmtId="0" fontId="9" fillId="4" borderId="0" xfId="0" applyFont="1" applyFill="1"/>
    <xf numFmtId="0" fontId="4" fillId="4" borderId="0" xfId="0" applyFont="1" applyFill="1" applyAlignment="1">
      <alignment horizontal="left" indent="2"/>
    </xf>
    <xf numFmtId="0" fontId="11" fillId="4" borderId="13" xfId="0" applyFont="1" applyFill="1" applyBorder="1"/>
    <xf numFmtId="44" fontId="0" fillId="4" borderId="13" xfId="0" applyNumberFormat="1" applyFill="1" applyBorder="1"/>
    <xf numFmtId="44" fontId="9" fillId="4" borderId="2" xfId="0" applyNumberFormat="1" applyFont="1" applyFill="1" applyBorder="1"/>
    <xf numFmtId="0" fontId="11" fillId="5" borderId="9" xfId="0" applyFont="1" applyFill="1" applyBorder="1"/>
    <xf numFmtId="0" fontId="11" fillId="5" borderId="13" xfId="0" applyFont="1" applyFill="1" applyBorder="1"/>
    <xf numFmtId="44" fontId="9" fillId="5" borderId="2" xfId="0" applyNumberFormat="1" applyFont="1" applyFill="1" applyBorder="1"/>
    <xf numFmtId="9" fontId="11" fillId="5" borderId="9" xfId="0" applyNumberFormat="1" applyFont="1" applyFill="1" applyBorder="1" applyAlignment="1">
      <alignment horizontal="left"/>
    </xf>
    <xf numFmtId="0" fontId="23" fillId="4" borderId="0" xfId="0" applyFont="1" applyFill="1"/>
    <xf numFmtId="0" fontId="0" fillId="4" borderId="0" xfId="0" applyFill="1"/>
    <xf numFmtId="0" fontId="22" fillId="5" borderId="14" xfId="0" applyFont="1" applyFill="1" applyBorder="1"/>
    <xf numFmtId="0" fontId="10" fillId="5" borderId="15" xfId="0" applyFont="1" applyFill="1" applyBorder="1"/>
    <xf numFmtId="0" fontId="11" fillId="5" borderId="15" xfId="0" applyFont="1" applyFill="1" applyBorder="1"/>
    <xf numFmtId="44" fontId="0" fillId="5" borderId="16" xfId="0" applyNumberFormat="1" applyFill="1" applyBorder="1"/>
    <xf numFmtId="0" fontId="22" fillId="5" borderId="17" xfId="0" applyFont="1" applyFill="1" applyBorder="1"/>
    <xf numFmtId="0" fontId="10" fillId="5" borderId="0" xfId="0" applyFont="1" applyFill="1" applyBorder="1"/>
    <xf numFmtId="0" fontId="11" fillId="5" borderId="0" xfId="0" applyFont="1" applyFill="1" applyBorder="1"/>
    <xf numFmtId="44" fontId="0" fillId="5" borderId="18" xfId="0" applyNumberFormat="1" applyFill="1" applyBorder="1"/>
    <xf numFmtId="0" fontId="4" fillId="5" borderId="17" xfId="0" applyFont="1" applyFill="1" applyBorder="1" applyAlignment="1">
      <alignment horizontal="left" indent="2"/>
    </xf>
    <xf numFmtId="0" fontId="4" fillId="5" borderId="17" xfId="0" applyFont="1" applyFill="1" applyBorder="1"/>
    <xf numFmtId="0" fontId="11" fillId="5" borderId="19" xfId="0" applyFont="1" applyFill="1" applyBorder="1"/>
    <xf numFmtId="44" fontId="0" fillId="5" borderId="20" xfId="0" applyNumberFormat="1" applyFill="1" applyBorder="1"/>
    <xf numFmtId="0" fontId="11" fillId="5" borderId="21" xfId="0" applyFont="1" applyFill="1" applyBorder="1"/>
    <xf numFmtId="44" fontId="0" fillId="5" borderId="22" xfId="0" applyNumberFormat="1" applyFill="1" applyBorder="1"/>
    <xf numFmtId="0" fontId="9" fillId="5" borderId="17" xfId="0" applyFont="1" applyFill="1" applyBorder="1"/>
    <xf numFmtId="0" fontId="11" fillId="5" borderId="17" xfId="0" applyFont="1" applyFill="1" applyBorder="1"/>
    <xf numFmtId="0" fontId="1" fillId="5" borderId="17" xfId="0" applyFont="1" applyFill="1" applyBorder="1" applyAlignment="1">
      <alignment horizontal="right"/>
    </xf>
    <xf numFmtId="9" fontId="1" fillId="5" borderId="0" xfId="0" applyNumberFormat="1" applyFont="1" applyFill="1" applyBorder="1" applyAlignment="1">
      <alignment horizontal="left"/>
    </xf>
    <xf numFmtId="0" fontId="1" fillId="5" borderId="0" xfId="0" applyFont="1" applyFill="1" applyBorder="1"/>
    <xf numFmtId="44" fontId="1" fillId="5" borderId="18" xfId="0" applyNumberFormat="1" applyFont="1" applyFill="1" applyBorder="1"/>
    <xf numFmtId="0" fontId="11" fillId="5" borderId="19" xfId="0" applyFont="1" applyFill="1" applyBorder="1" applyAlignment="1">
      <alignment horizontal="right"/>
    </xf>
    <xf numFmtId="0" fontId="0" fillId="5" borderId="23" xfId="0" applyFill="1" applyBorder="1"/>
    <xf numFmtId="0" fontId="0" fillId="5" borderId="24" xfId="0" applyFill="1" applyBorder="1"/>
    <xf numFmtId="44" fontId="0" fillId="5" borderId="25" xfId="0" applyNumberFormat="1" applyFill="1" applyBorder="1"/>
    <xf numFmtId="0" fontId="24" fillId="0" borderId="0" xfId="0" applyFont="1"/>
    <xf numFmtId="0" fontId="24" fillId="6" borderId="0" xfId="0" applyFont="1" applyFill="1"/>
    <xf numFmtId="44" fontId="24" fillId="6" borderId="26" xfId="0" applyNumberFormat="1" applyFont="1" applyFill="1" applyBorder="1"/>
    <xf numFmtId="0" fontId="9" fillId="5" borderId="0" xfId="0" applyFont="1" applyFill="1" applyBorder="1"/>
    <xf numFmtId="44" fontId="9" fillId="5" borderId="10" xfId="0" applyNumberFormat="1" applyFont="1" applyFill="1" applyBorder="1"/>
    <xf numFmtId="0" fontId="0" fillId="6" borderId="0" xfId="0" applyFill="1"/>
    <xf numFmtId="44" fontId="0" fillId="6" borderId="0" xfId="0" applyNumberFormat="1" applyFill="1"/>
    <xf numFmtId="0" fontId="1" fillId="0" borderId="0" xfId="2"/>
    <xf numFmtId="0" fontId="1" fillId="0" borderId="0" xfId="2" applyFill="1"/>
    <xf numFmtId="0" fontId="1" fillId="0" borderId="0" xfId="2" applyNumberFormat="1" applyAlignment="1">
      <alignment horizontal="left" vertical="center" wrapText="1"/>
    </xf>
    <xf numFmtId="0" fontId="1" fillId="0" borderId="0" xfId="2" applyAlignment="1">
      <alignment horizontal="left" vertical="center" wrapText="1"/>
    </xf>
    <xf numFmtId="0" fontId="1" fillId="0" borderId="0" xfId="2" applyFill="1" applyBorder="1" applyAlignment="1">
      <alignment horizontal="left" vertical="center" wrapText="1"/>
    </xf>
    <xf numFmtId="0" fontId="28" fillId="8" borderId="0" xfId="2" applyNumberFormat="1" applyFont="1" applyFill="1" applyAlignment="1">
      <alignment horizontal="center" vertical="center" wrapText="1"/>
    </xf>
    <xf numFmtId="0" fontId="27" fillId="0" borderId="12" xfId="2" applyFont="1" applyBorder="1"/>
    <xf numFmtId="0" fontId="2" fillId="0" borderId="11" xfId="2" applyNumberFormat="1" applyFont="1" applyBorder="1" applyAlignment="1">
      <alignment horizontal="left" vertical="top" wrapText="1"/>
    </xf>
    <xf numFmtId="0" fontId="27" fillId="0" borderId="11" xfId="2" applyFont="1" applyBorder="1"/>
    <xf numFmtId="0" fontId="2" fillId="0" borderId="8" xfId="2" applyNumberFormat="1" applyFont="1" applyBorder="1" applyAlignment="1">
      <alignment horizontal="left" vertical="top" wrapText="1"/>
    </xf>
    <xf numFmtId="0" fontId="27" fillId="0" borderId="8" xfId="2" applyFont="1" applyBorder="1"/>
    <xf numFmtId="0" fontId="32" fillId="0" borderId="12" xfId="2" applyNumberFormat="1" applyFont="1" applyBorder="1" applyAlignment="1">
      <alignment horizontal="left" vertical="top" wrapText="1"/>
    </xf>
    <xf numFmtId="0" fontId="33" fillId="0" borderId="11" xfId="2" applyNumberFormat="1" applyFont="1" applyBorder="1" applyAlignment="1">
      <alignment horizontal="left" vertical="top" wrapText="1"/>
    </xf>
    <xf numFmtId="0" fontId="26" fillId="0" borderId="11" xfId="2" applyNumberFormat="1" applyFont="1" applyBorder="1" applyAlignment="1">
      <alignment horizontal="left" vertical="top" wrapText="1"/>
    </xf>
    <xf numFmtId="0" fontId="1" fillId="0" borderId="4" xfId="2" applyNumberFormat="1" applyFont="1" applyBorder="1" applyAlignment="1">
      <alignment horizontal="left" vertical="top"/>
    </xf>
    <xf numFmtId="0" fontId="1" fillId="0" borderId="6" xfId="2" applyNumberFormat="1" applyFont="1" applyBorder="1" applyAlignment="1">
      <alignment horizontal="left" vertical="top"/>
    </xf>
    <xf numFmtId="0" fontId="29" fillId="0" borderId="32" xfId="2" applyNumberFormat="1" applyFont="1" applyFill="1" applyBorder="1" applyAlignment="1">
      <alignment horizontal="left" vertical="center" wrapText="1"/>
    </xf>
    <xf numFmtId="0" fontId="29" fillId="0" borderId="33" xfId="2" applyFont="1" applyFill="1" applyBorder="1" applyAlignment="1">
      <alignment horizontal="left" vertical="center" wrapText="1"/>
    </xf>
    <xf numFmtId="0" fontId="32" fillId="0" borderId="11" xfId="2" applyNumberFormat="1" applyFont="1" applyBorder="1" applyAlignment="1">
      <alignment horizontal="left" vertical="top" wrapText="1"/>
    </xf>
    <xf numFmtId="0" fontId="34" fillId="7" borderId="28" xfId="2" applyNumberFormat="1" applyFont="1" applyFill="1" applyBorder="1" applyAlignment="1">
      <alignment horizontal="left" vertical="center" wrapText="1"/>
    </xf>
    <xf numFmtId="0" fontId="34" fillId="7" borderId="34" xfId="2" applyFont="1" applyFill="1" applyBorder="1" applyAlignment="1">
      <alignment horizontal="left" vertical="center" wrapText="1"/>
    </xf>
    <xf numFmtId="0" fontId="34" fillId="7" borderId="29" xfId="2" applyFont="1" applyFill="1" applyBorder="1" applyAlignment="1">
      <alignment horizontal="left" vertical="center" wrapText="1"/>
    </xf>
    <xf numFmtId="0" fontId="34" fillId="7" borderId="28" xfId="2" applyNumberFormat="1" applyFont="1" applyFill="1" applyBorder="1" applyAlignment="1">
      <alignment horizontal="left" vertical="top" wrapText="1"/>
    </xf>
    <xf numFmtId="0" fontId="34" fillId="7" borderId="34" xfId="2" applyNumberFormat="1" applyFont="1" applyFill="1" applyBorder="1" applyAlignment="1">
      <alignment horizontal="left" vertical="top"/>
    </xf>
    <xf numFmtId="0" fontId="35" fillId="7" borderId="29" xfId="2" applyFont="1" applyFill="1" applyBorder="1"/>
    <xf numFmtId="44" fontId="31" fillId="9" borderId="11" xfId="3" applyFont="1" applyFill="1" applyBorder="1" applyProtection="1">
      <protection locked="0"/>
    </xf>
    <xf numFmtId="44" fontId="31" fillId="9" borderId="12" xfId="3" applyFont="1" applyFill="1" applyBorder="1" applyProtection="1">
      <protection locked="0"/>
    </xf>
    <xf numFmtId="0" fontId="1" fillId="8" borderId="0"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1" fillId="0" borderId="11" xfId="0" applyFont="1" applyBorder="1"/>
    <xf numFmtId="0" fontId="1" fillId="0" borderId="11" xfId="2" applyNumberFormat="1" applyFont="1" applyBorder="1" applyAlignment="1">
      <alignment horizontal="left" vertical="top"/>
    </xf>
    <xf numFmtId="0" fontId="1" fillId="0" borderId="8" xfId="2" applyNumberFormat="1" applyFont="1" applyBorder="1" applyAlignment="1">
      <alignment horizontal="left" vertical="top"/>
    </xf>
    <xf numFmtId="0" fontId="2" fillId="0" borderId="11" xfId="0" applyNumberFormat="1" applyFont="1" applyBorder="1" applyAlignment="1">
      <alignment vertical="top" wrapText="1"/>
    </xf>
    <xf numFmtId="0" fontId="29" fillId="0" borderId="32" xfId="2" applyFont="1" applyFill="1" applyBorder="1" applyAlignment="1">
      <alignment horizontal="center" vertical="center" wrapText="1"/>
    </xf>
    <xf numFmtId="0" fontId="1" fillId="0" borderId="6" xfId="2" applyNumberFormat="1" applyFont="1" applyBorder="1" applyAlignment="1">
      <alignment horizontal="center" vertical="top"/>
    </xf>
    <xf numFmtId="0" fontId="1" fillId="0" borderId="4" xfId="2" applyNumberFormat="1" applyFont="1" applyBorder="1" applyAlignment="1">
      <alignment horizontal="center" vertical="top"/>
    </xf>
    <xf numFmtId="0" fontId="1" fillId="0" borderId="12" xfId="2" applyNumberFormat="1" applyFont="1" applyBorder="1" applyAlignment="1">
      <alignment horizontal="center" vertical="top"/>
    </xf>
    <xf numFmtId="0" fontId="1" fillId="0" borderId="0" xfId="2" applyAlignment="1">
      <alignment horizontal="center" vertical="center" wrapText="1"/>
    </xf>
    <xf numFmtId="0" fontId="1" fillId="0" borderId="0" xfId="2" applyFont="1" applyAlignment="1">
      <alignment horizontal="center" vertical="center" wrapText="1"/>
    </xf>
    <xf numFmtId="0" fontId="29" fillId="0" borderId="31" xfId="2" applyFont="1" applyFill="1" applyBorder="1" applyAlignment="1">
      <alignment horizontal="center" vertical="center" wrapText="1"/>
    </xf>
    <xf numFmtId="0" fontId="34" fillId="7" borderId="27" xfId="2" applyFont="1" applyFill="1" applyBorder="1" applyAlignment="1">
      <alignment horizontal="center" vertical="center" wrapText="1"/>
    </xf>
    <xf numFmtId="0" fontId="1" fillId="0" borderId="5" xfId="2" applyNumberFormat="1" applyFont="1" applyBorder="1" applyAlignment="1">
      <alignment horizontal="center" vertical="center"/>
    </xf>
    <xf numFmtId="0" fontId="1" fillId="0" borderId="30" xfId="2" applyNumberFormat="1" applyFont="1" applyBorder="1" applyAlignment="1">
      <alignment horizontal="center" vertical="center"/>
    </xf>
    <xf numFmtId="0" fontId="34" fillId="7" borderId="27" xfId="2" applyNumberFormat="1" applyFont="1" applyFill="1" applyBorder="1" applyAlignment="1">
      <alignment horizontal="center" vertical="center"/>
    </xf>
    <xf numFmtId="0" fontId="1" fillId="0" borderId="12" xfId="2" applyNumberFormat="1" applyFont="1" applyBorder="1" applyAlignment="1">
      <alignment horizontal="center" vertical="center"/>
    </xf>
    <xf numFmtId="0" fontId="1" fillId="0" borderId="11" xfId="2" applyNumberFormat="1" applyFont="1" applyBorder="1" applyAlignment="1">
      <alignment horizontal="center" vertical="center"/>
    </xf>
    <xf numFmtId="0" fontId="1" fillId="0" borderId="8" xfId="2" applyNumberFormat="1" applyFont="1" applyBorder="1" applyAlignment="1">
      <alignment horizontal="center" vertical="center"/>
    </xf>
    <xf numFmtId="0" fontId="36" fillId="0" borderId="0" xfId="0" applyFont="1" applyAlignment="1">
      <alignment horizontal="right"/>
    </xf>
    <xf numFmtId="0" fontId="20" fillId="0" borderId="0" xfId="0" applyFont="1" applyAlignment="1">
      <alignment horizontal="center"/>
    </xf>
  </cellXfs>
  <cellStyles count="4">
    <cellStyle name="Euro" xfId="1"/>
    <cellStyle name="Monétaire" xfId="3" builtinId="4"/>
    <cellStyle name="Normal" xfId="0" builtinId="0"/>
    <cellStyle name="Normal 2" xfId="2"/>
  </cellStyles>
  <dxfs count="1">
    <dxf>
      <fill>
        <patternFill>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714375</xdr:colOff>
      <xdr:row>58</xdr:row>
      <xdr:rowOff>9525</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48375" cy="940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685800</xdr:colOff>
      <xdr:row>58</xdr:row>
      <xdr:rowOff>9525</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9800" cy="940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2" name="Button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8" name="Button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0" name="Button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1" name="Button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5" name="Button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6" name="Button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7" name="Button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8" name="Button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49" name="Button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0" name="Button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1" name="Button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5" name="Button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6" name="Button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7" name="Button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58" name="Button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Bouton 1</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baseColWidth="10" defaultRowHeight="12.75" x14ac:dyDescent="0.2"/>
  <sheetData/>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pageSetUpPr fitToPage="1"/>
  </sheetPr>
  <dimension ref="A1:G64"/>
  <sheetViews>
    <sheetView view="pageBreakPreview" zoomScaleNormal="100" zoomScaleSheetLayoutView="100" workbookViewId="0">
      <selection activeCell="C37" sqref="C37"/>
    </sheetView>
  </sheetViews>
  <sheetFormatPr baseColWidth="10" defaultRowHeight="15" customHeight="1" x14ac:dyDescent="0.2"/>
  <cols>
    <col min="1" max="1" width="4.5703125" style="1" bestFit="1" customWidth="1"/>
    <col min="2" max="2" width="9.42578125" style="2" bestFit="1" customWidth="1"/>
    <col min="3" max="3" width="75.7109375" style="36" customWidth="1"/>
    <col min="4" max="4" width="8.7109375" style="37" customWidth="1"/>
    <col min="5" max="6" width="11.7109375" style="36" customWidth="1"/>
    <col min="7" max="7" width="15.7109375" style="53" customWidth="1"/>
    <col min="8" max="16384" width="11.42578125" style="31"/>
  </cols>
  <sheetData>
    <row r="1" spans="1:7" ht="22.5" customHeight="1" x14ac:dyDescent="0.2">
      <c r="B1" s="16"/>
      <c r="C1" s="66" t="s">
        <v>0</v>
      </c>
      <c r="D1" s="30"/>
      <c r="E1" s="24"/>
      <c r="F1" s="24"/>
      <c r="G1" s="44"/>
    </row>
    <row r="2" spans="1:7" ht="18" x14ac:dyDescent="0.2">
      <c r="B2" s="16"/>
      <c r="C2" s="31"/>
      <c r="D2" s="65"/>
      <c r="E2" s="65"/>
      <c r="F2" s="65"/>
      <c r="G2" s="65"/>
    </row>
    <row r="3" spans="1:7" x14ac:dyDescent="0.2">
      <c r="B3" s="16"/>
      <c r="C3" s="68" t="s">
        <v>15</v>
      </c>
      <c r="D3" s="42"/>
      <c r="E3" s="42"/>
      <c r="F3" s="42"/>
      <c r="G3" s="45"/>
    </row>
    <row r="4" spans="1:7" ht="15" customHeight="1" x14ac:dyDescent="0.2">
      <c r="B4" s="16"/>
      <c r="C4" s="32"/>
      <c r="D4" s="32"/>
      <c r="E4" s="32"/>
      <c r="F4" s="32"/>
      <c r="G4" s="46"/>
    </row>
    <row r="5" spans="1:7" s="27" customFormat="1" ht="15" customHeight="1" x14ac:dyDescent="0.2">
      <c r="A5" s="26" t="s">
        <v>1</v>
      </c>
      <c r="B5" s="17" t="s">
        <v>2</v>
      </c>
      <c r="C5" s="28" t="s">
        <v>3</v>
      </c>
      <c r="D5" s="28" t="s">
        <v>4</v>
      </c>
      <c r="E5" s="29" t="s">
        <v>5</v>
      </c>
      <c r="F5" s="28" t="s">
        <v>6</v>
      </c>
      <c r="G5" s="64" t="s">
        <v>7</v>
      </c>
    </row>
    <row r="6" spans="1:7" ht="15" customHeight="1" x14ac:dyDescent="0.2">
      <c r="B6" s="18"/>
      <c r="C6" s="33" t="s">
        <v>8</v>
      </c>
      <c r="D6" s="3"/>
      <c r="E6" s="59"/>
      <c r="F6" s="55"/>
      <c r="G6" s="47"/>
    </row>
    <row r="7" spans="1:7" ht="15" customHeight="1" x14ac:dyDescent="0.2">
      <c r="A7" s="4" t="s">
        <v>40</v>
      </c>
      <c r="B7" s="15"/>
      <c r="C7" s="10" t="s">
        <v>40</v>
      </c>
      <c r="D7" s="11" t="s">
        <v>40</v>
      </c>
      <c r="E7" s="60"/>
      <c r="F7" s="56"/>
      <c r="G7" s="48" t="str">
        <f>IF(B7="","",F7*E7)</f>
        <v/>
      </c>
    </row>
    <row r="8" spans="1:7" ht="15" customHeight="1" x14ac:dyDescent="0.2">
      <c r="A8" s="4">
        <v>1</v>
      </c>
      <c r="B8" s="15">
        <v>101.01</v>
      </c>
      <c r="C8" s="10" t="s">
        <v>41</v>
      </c>
      <c r="D8" s="11" t="s">
        <v>42</v>
      </c>
      <c r="E8" s="60">
        <f>+INDEX(BPU!A:D,MATCH(B8,BPU!A:A,0),4)</f>
        <v>0</v>
      </c>
      <c r="F8" s="56">
        <v>1</v>
      </c>
      <c r="G8" s="48">
        <f t="shared" ref="G8:G9" si="0">IF(B8="","",F8*E8)</f>
        <v>0</v>
      </c>
    </row>
    <row r="9" spans="1:7" ht="15" customHeight="1" x14ac:dyDescent="0.2">
      <c r="A9" s="4">
        <v>1</v>
      </c>
      <c r="B9" s="15">
        <v>109.01</v>
      </c>
      <c r="C9" s="10" t="s">
        <v>43</v>
      </c>
      <c r="D9" s="11" t="s">
        <v>21</v>
      </c>
      <c r="E9" s="60">
        <f>+INDEX(BPU!A:D,MATCH(B9,BPU!A:A,0),4)</f>
        <v>0</v>
      </c>
      <c r="F9" s="56">
        <v>1</v>
      </c>
      <c r="G9" s="48">
        <f t="shared" si="0"/>
        <v>0</v>
      </c>
    </row>
    <row r="10" spans="1:7" ht="15" customHeight="1" x14ac:dyDescent="0.2">
      <c r="A10" s="4" t="s">
        <v>40</v>
      </c>
      <c r="B10" s="15"/>
      <c r="C10" s="10" t="s">
        <v>40</v>
      </c>
      <c r="D10" s="11" t="s">
        <v>40</v>
      </c>
      <c r="E10" s="60"/>
      <c r="F10" s="56"/>
      <c r="G10" s="49" t="str">
        <f t="shared" ref="G10" si="1">IF(E10="","",F10*E10)</f>
        <v/>
      </c>
    </row>
    <row r="11" spans="1:7" ht="15" customHeight="1" x14ac:dyDescent="0.2">
      <c r="A11" s="4" t="s">
        <v>40</v>
      </c>
      <c r="B11" s="15"/>
      <c r="C11" s="43" t="s">
        <v>9</v>
      </c>
      <c r="D11" s="5"/>
      <c r="E11" s="61"/>
      <c r="F11" s="57"/>
      <c r="G11" s="50">
        <f>SUBTOTAL(9,G6:G10)</f>
        <v>0</v>
      </c>
    </row>
    <row r="12" spans="1:7" ht="15" customHeight="1" x14ac:dyDescent="0.2">
      <c r="A12" s="4" t="s">
        <v>40</v>
      </c>
      <c r="B12" s="19"/>
      <c r="C12" s="12"/>
      <c r="D12" s="6"/>
      <c r="E12" s="62"/>
      <c r="F12" s="58"/>
      <c r="G12" s="51"/>
    </row>
    <row r="13" spans="1:7" ht="15" customHeight="1" x14ac:dyDescent="0.2">
      <c r="A13" s="4" t="s">
        <v>40</v>
      </c>
      <c r="B13" s="20"/>
      <c r="C13" s="33" t="s">
        <v>16</v>
      </c>
      <c r="D13" s="3"/>
      <c r="E13" s="59"/>
      <c r="F13" s="55"/>
      <c r="G13" s="47" t="str">
        <f t="shared" ref="G13" si="2">IF(E13="","",F13*E13)</f>
        <v/>
      </c>
    </row>
    <row r="14" spans="1:7" ht="15" customHeight="1" x14ac:dyDescent="0.2">
      <c r="A14" s="4" t="s">
        <v>40</v>
      </c>
      <c r="B14" s="15"/>
      <c r="C14" s="34"/>
      <c r="D14" s="11" t="s">
        <v>40</v>
      </c>
      <c r="E14" s="60"/>
      <c r="F14" s="56"/>
      <c r="G14" s="48" t="str">
        <f>IF(B14="","",F14*E14)</f>
        <v/>
      </c>
    </row>
    <row r="15" spans="1:7" ht="15" customHeight="1" x14ac:dyDescent="0.2">
      <c r="A15" s="4">
        <v>1</v>
      </c>
      <c r="B15" s="15">
        <v>603.02</v>
      </c>
      <c r="C15" s="10" t="s">
        <v>55</v>
      </c>
      <c r="D15" s="11" t="s">
        <v>21</v>
      </c>
      <c r="E15" s="60">
        <f>+INDEX(BPU!A:D,MATCH(B15,BPU!A:A,0),4)</f>
        <v>0</v>
      </c>
      <c r="F15" s="56">
        <v>6000</v>
      </c>
      <c r="G15" s="48">
        <f>IF(F15="","",F15*E15)</f>
        <v>0</v>
      </c>
    </row>
    <row r="16" spans="1:7" ht="15" customHeight="1" x14ac:dyDescent="0.2">
      <c r="A16" s="4">
        <v>1</v>
      </c>
      <c r="B16" s="15">
        <v>603.03</v>
      </c>
      <c r="C16" s="10" t="s">
        <v>56</v>
      </c>
      <c r="D16" s="11" t="s">
        <v>21</v>
      </c>
      <c r="E16" s="60">
        <f>+INDEX(BPU!A:D,MATCH(B16,BPU!A:A,0),4)</f>
        <v>0</v>
      </c>
      <c r="F16" s="56">
        <v>300</v>
      </c>
      <c r="G16" s="48">
        <f t="shared" ref="G16:G36" si="3">IF(F16="","",F16*E16)</f>
        <v>0</v>
      </c>
    </row>
    <row r="17" spans="1:7" ht="15" customHeight="1" x14ac:dyDescent="0.2">
      <c r="A17" s="4">
        <v>1</v>
      </c>
      <c r="B17" s="15">
        <v>603.11</v>
      </c>
      <c r="C17" s="10" t="s">
        <v>57</v>
      </c>
      <c r="D17" s="11" t="s">
        <v>20</v>
      </c>
      <c r="E17" s="60">
        <f>+INDEX(BPU!A:D,MATCH(B17,BPU!A:A,0),4)</f>
        <v>0</v>
      </c>
      <c r="F17" s="56">
        <v>100</v>
      </c>
      <c r="G17" s="48">
        <f t="shared" si="3"/>
        <v>0</v>
      </c>
    </row>
    <row r="18" spans="1:7" ht="15" customHeight="1" x14ac:dyDescent="0.2">
      <c r="A18" s="4">
        <v>2</v>
      </c>
      <c r="B18" s="15">
        <v>1200.001</v>
      </c>
      <c r="C18" s="10" t="s">
        <v>30</v>
      </c>
      <c r="D18" s="11" t="s">
        <v>21</v>
      </c>
      <c r="E18" s="60">
        <f>+INDEX(BPU!A:D,MATCH(B18,BPU!A:A,0),4)</f>
        <v>0</v>
      </c>
      <c r="F18" s="56">
        <v>320</v>
      </c>
      <c r="G18" s="48">
        <f t="shared" si="3"/>
        <v>0</v>
      </c>
    </row>
    <row r="19" spans="1:7" ht="15" customHeight="1" x14ac:dyDescent="0.2">
      <c r="A19" s="4">
        <v>2</v>
      </c>
      <c r="B19" s="15">
        <v>1200.002</v>
      </c>
      <c r="C19" s="10" t="s">
        <v>19</v>
      </c>
      <c r="D19" s="11" t="s">
        <v>20</v>
      </c>
      <c r="E19" s="60">
        <f>+INDEX(BPU!A:D,MATCH(B19,BPU!A:A,0),4)</f>
        <v>0</v>
      </c>
      <c r="F19" s="56">
        <v>30</v>
      </c>
      <c r="G19" s="48">
        <f t="shared" si="3"/>
        <v>0</v>
      </c>
    </row>
    <row r="20" spans="1:7" ht="15" customHeight="1" x14ac:dyDescent="0.2">
      <c r="A20" s="4" t="s">
        <v>40</v>
      </c>
      <c r="B20" s="15"/>
      <c r="C20" s="10" t="s">
        <v>40</v>
      </c>
      <c r="D20" s="11" t="s">
        <v>40</v>
      </c>
      <c r="E20" s="60"/>
      <c r="F20" s="56"/>
      <c r="G20" s="48" t="str">
        <f t="shared" si="3"/>
        <v/>
      </c>
    </row>
    <row r="21" spans="1:7" ht="15" customHeight="1" x14ac:dyDescent="0.2">
      <c r="A21" s="4">
        <v>3</v>
      </c>
      <c r="B21" s="15">
        <v>610.40009999999995</v>
      </c>
      <c r="C21" s="10" t="s">
        <v>65</v>
      </c>
      <c r="D21" s="11" t="s">
        <v>21</v>
      </c>
      <c r="E21" s="60">
        <f>+INDEX(BPU!A:D,MATCH(B21,BPU!A:A,0),4)</f>
        <v>0</v>
      </c>
      <c r="F21" s="56">
        <v>5250</v>
      </c>
      <c r="G21" s="48">
        <f t="shared" si="3"/>
        <v>0</v>
      </c>
    </row>
    <row r="22" spans="1:7" ht="15" customHeight="1" x14ac:dyDescent="0.2">
      <c r="A22" s="4">
        <v>3</v>
      </c>
      <c r="B22" s="15">
        <v>610.30020000000002</v>
      </c>
      <c r="C22" s="10" t="s">
        <v>61</v>
      </c>
      <c r="D22" s="11" t="s">
        <v>21</v>
      </c>
      <c r="E22" s="60">
        <f>+INDEX(BPU!A:D,MATCH(B22,BPU!A:A,0),4)</f>
        <v>0</v>
      </c>
      <c r="F22" s="56">
        <v>135</v>
      </c>
      <c r="G22" s="48">
        <f t="shared" si="3"/>
        <v>0</v>
      </c>
    </row>
    <row r="23" spans="1:7" ht="15" customHeight="1" x14ac:dyDescent="0.2">
      <c r="A23" s="4" t="s">
        <v>40</v>
      </c>
      <c r="B23" s="15"/>
      <c r="C23" s="10"/>
      <c r="D23" s="11"/>
      <c r="E23" s="60"/>
      <c r="F23" s="56"/>
      <c r="G23" s="48"/>
    </row>
    <row r="24" spans="1:7" ht="15" customHeight="1" x14ac:dyDescent="0.2">
      <c r="A24" s="4">
        <v>1</v>
      </c>
      <c r="B24" s="15">
        <v>604.02</v>
      </c>
      <c r="C24" s="10" t="s">
        <v>66</v>
      </c>
      <c r="D24" s="11" t="s">
        <v>21</v>
      </c>
      <c r="E24" s="60">
        <f>+INDEX(BPU!A:D,MATCH(B24,BPU!A:A,0),4)</f>
        <v>0</v>
      </c>
      <c r="F24" s="56">
        <v>682</v>
      </c>
      <c r="G24" s="48">
        <f>IF(F24="","",F24*E24)</f>
        <v>0</v>
      </c>
    </row>
    <row r="25" spans="1:7" ht="15" customHeight="1" x14ac:dyDescent="0.2">
      <c r="A25" s="4">
        <v>3</v>
      </c>
      <c r="B25" s="15">
        <v>609.20010000000002</v>
      </c>
      <c r="C25" s="10" t="s">
        <v>70</v>
      </c>
      <c r="D25" s="11" t="s">
        <v>71</v>
      </c>
      <c r="E25" s="60">
        <f>+INDEX(BPU!A:D,MATCH(B25,BPU!A:A,0),4)</f>
        <v>0</v>
      </c>
      <c r="F25" s="56">
        <f>670*0.15</f>
        <v>100.5</v>
      </c>
      <c r="G25" s="48">
        <f t="shared" si="3"/>
        <v>0</v>
      </c>
    </row>
    <row r="26" spans="1:7" ht="15" customHeight="1" x14ac:dyDescent="0.2">
      <c r="A26" s="4">
        <v>1</v>
      </c>
      <c r="B26" s="15">
        <v>609.6</v>
      </c>
      <c r="C26" s="10" t="s">
        <v>73</v>
      </c>
      <c r="D26" s="11" t="s">
        <v>71</v>
      </c>
      <c r="E26" s="60">
        <f>+INDEX(BPU!A:D,MATCH(B26,BPU!A:A,0),4)</f>
        <v>0</v>
      </c>
      <c r="F26" s="56">
        <f>12*0.125</f>
        <v>1.5</v>
      </c>
      <c r="G26" s="48">
        <f t="shared" si="3"/>
        <v>0</v>
      </c>
    </row>
    <row r="27" spans="1:7" ht="15" customHeight="1" x14ac:dyDescent="0.2">
      <c r="A27" s="4" t="s">
        <v>40</v>
      </c>
      <c r="B27" s="145"/>
      <c r="C27" s="10" t="s">
        <v>40</v>
      </c>
      <c r="D27" s="11" t="s">
        <v>40</v>
      </c>
      <c r="E27" s="60"/>
      <c r="F27" s="56"/>
      <c r="G27" s="48" t="str">
        <f t="shared" ref="G27:G28" si="4">IF(F27="","",F27*E27)</f>
        <v/>
      </c>
    </row>
    <row r="28" spans="1:7" ht="15" customHeight="1" x14ac:dyDescent="0.2">
      <c r="A28" s="4">
        <v>2</v>
      </c>
      <c r="B28" s="71">
        <v>619.02</v>
      </c>
      <c r="C28" s="10" t="s">
        <v>77</v>
      </c>
      <c r="D28" s="11" t="s">
        <v>31</v>
      </c>
      <c r="E28" s="60">
        <f>+INDEX(BPU!A:D,MATCH(B28,BPU!A:A,0),4)</f>
        <v>0</v>
      </c>
      <c r="F28" s="56">
        <v>3</v>
      </c>
      <c r="G28" s="48">
        <f t="shared" si="4"/>
        <v>0</v>
      </c>
    </row>
    <row r="29" spans="1:7" ht="15" customHeight="1" x14ac:dyDescent="0.2">
      <c r="A29" s="4" t="s">
        <v>40</v>
      </c>
      <c r="B29" s="145"/>
      <c r="C29" s="10"/>
      <c r="D29" s="11"/>
      <c r="E29" s="60"/>
      <c r="F29" s="56"/>
      <c r="G29" s="48"/>
    </row>
    <row r="30" spans="1:7" ht="15" customHeight="1" x14ac:dyDescent="0.2">
      <c r="A30" s="4">
        <v>1</v>
      </c>
      <c r="B30" s="15">
        <v>601.02</v>
      </c>
      <c r="C30" s="10" t="s">
        <v>79</v>
      </c>
      <c r="D30" s="11" t="s">
        <v>20</v>
      </c>
      <c r="E30" s="60">
        <f>+INDEX(BPU!A:D,MATCH(B30,BPU!A:A,0),4)</f>
        <v>0</v>
      </c>
      <c r="F30" s="56">
        <v>45</v>
      </c>
      <c r="G30" s="48">
        <f t="shared" si="3"/>
        <v>0</v>
      </c>
    </row>
    <row r="31" spans="1:7" ht="15" customHeight="1" x14ac:dyDescent="0.2">
      <c r="A31" s="4">
        <v>3</v>
      </c>
      <c r="B31" s="15">
        <v>617.10119999999995</v>
      </c>
      <c r="C31" s="10" t="s">
        <v>83</v>
      </c>
      <c r="D31" s="11" t="s">
        <v>20</v>
      </c>
      <c r="E31" s="60">
        <f>+INDEX(BPU!A:D,MATCH(B31,BPU!A:A,0),4)</f>
        <v>0</v>
      </c>
      <c r="F31" s="56">
        <v>70</v>
      </c>
      <c r="G31" s="48">
        <f t="shared" si="3"/>
        <v>0</v>
      </c>
    </row>
    <row r="32" spans="1:7" ht="15" customHeight="1" x14ac:dyDescent="0.2">
      <c r="A32" s="4" t="s">
        <v>40</v>
      </c>
      <c r="B32" s="15"/>
      <c r="C32" s="10" t="s">
        <v>40</v>
      </c>
      <c r="D32" s="11" t="s">
        <v>40</v>
      </c>
      <c r="E32" s="60"/>
      <c r="F32" s="56"/>
      <c r="G32" s="48" t="str">
        <f t="shared" ref="G32:G34" si="5">IF(F32="","",F32*E32)</f>
        <v/>
      </c>
    </row>
    <row r="33" spans="1:7" ht="15" customHeight="1" x14ac:dyDescent="0.2">
      <c r="A33" s="4">
        <v>2</v>
      </c>
      <c r="B33" s="15">
        <v>213.01</v>
      </c>
      <c r="C33" s="10" t="s">
        <v>47</v>
      </c>
      <c r="D33" s="11" t="s">
        <v>48</v>
      </c>
      <c r="E33" s="60">
        <f>+INDEX(BPU!A:D,MATCH(B33,BPU!A:A,0),4)</f>
        <v>0</v>
      </c>
      <c r="F33" s="56">
        <v>76</v>
      </c>
      <c r="G33" s="48">
        <f t="shared" si="5"/>
        <v>0</v>
      </c>
    </row>
    <row r="34" spans="1:7" ht="15" customHeight="1" x14ac:dyDescent="0.2">
      <c r="A34" s="4">
        <v>3</v>
      </c>
      <c r="B34" s="15">
        <v>222.1001</v>
      </c>
      <c r="C34" s="10" t="s">
        <v>53</v>
      </c>
      <c r="D34" s="11" t="s">
        <v>21</v>
      </c>
      <c r="E34" s="60">
        <f>+INDEX(BPU!A:D,MATCH(B34,BPU!A:A,0),4)</f>
        <v>0</v>
      </c>
      <c r="F34" s="56">
        <v>145</v>
      </c>
      <c r="G34" s="48">
        <f t="shared" si="5"/>
        <v>0</v>
      </c>
    </row>
    <row r="35" spans="1:7" ht="15" customHeight="1" x14ac:dyDescent="0.2">
      <c r="A35" s="4">
        <v>1</v>
      </c>
      <c r="B35" s="15">
        <v>604.05999999999995</v>
      </c>
      <c r="C35" s="10" t="s">
        <v>85</v>
      </c>
      <c r="D35" s="11" t="s">
        <v>21</v>
      </c>
      <c r="E35" s="60">
        <f>+INDEX(BPU!A:D,MATCH(B35,BPU!A:A,0),4)</f>
        <v>0</v>
      </c>
      <c r="F35" s="56">
        <v>145</v>
      </c>
      <c r="G35" s="48">
        <f t="shared" ref="G35" si="6">IF(F35="","",F35*E35)</f>
        <v>0</v>
      </c>
    </row>
    <row r="36" spans="1:7" ht="15" customHeight="1" x14ac:dyDescent="0.2">
      <c r="A36" s="4">
        <v>2</v>
      </c>
      <c r="B36" s="15">
        <v>605.02</v>
      </c>
      <c r="C36" s="10" t="s">
        <v>89</v>
      </c>
      <c r="D36" s="11" t="s">
        <v>48</v>
      </c>
      <c r="E36" s="60">
        <f>+INDEX(BPU!A:D,MATCH(B36,BPU!A:A,0),4)</f>
        <v>0</v>
      </c>
      <c r="F36" s="56">
        <f>0.2*F35</f>
        <v>29</v>
      </c>
      <c r="G36" s="48">
        <f t="shared" si="3"/>
        <v>0</v>
      </c>
    </row>
    <row r="37" spans="1:7" ht="15" customHeight="1" x14ac:dyDescent="0.2">
      <c r="A37" s="4">
        <v>2</v>
      </c>
      <c r="B37" s="15">
        <v>1200.0029999999999</v>
      </c>
      <c r="C37" s="10" t="s">
        <v>23</v>
      </c>
      <c r="D37" s="69" t="s">
        <v>20</v>
      </c>
      <c r="E37" s="60">
        <f>+INDEX(BPU!A:D,MATCH(B37,BPU!A:A,0),4)</f>
        <v>0</v>
      </c>
      <c r="F37" s="56">
        <v>47</v>
      </c>
      <c r="G37" s="48">
        <f>IF(F37="","",F37*E37)</f>
        <v>0</v>
      </c>
    </row>
    <row r="38" spans="1:7" ht="15" customHeight="1" x14ac:dyDescent="0.2">
      <c r="A38" s="4" t="s">
        <v>40</v>
      </c>
      <c r="B38" s="15"/>
      <c r="C38" s="10"/>
      <c r="D38" s="69"/>
      <c r="E38" s="60"/>
      <c r="F38" s="56"/>
      <c r="G38" s="48" t="str">
        <f t="shared" ref="G38:G39" si="7">IF(F38="","",F38*E38)</f>
        <v/>
      </c>
    </row>
    <row r="39" spans="1:7" ht="15" customHeight="1" x14ac:dyDescent="0.2">
      <c r="A39" s="4">
        <v>2</v>
      </c>
      <c r="B39" s="15">
        <v>1200.0039999999999</v>
      </c>
      <c r="C39" s="10" t="s">
        <v>28</v>
      </c>
      <c r="D39" s="69" t="s">
        <v>29</v>
      </c>
      <c r="E39" s="60">
        <f>+INDEX(BPU!A:D,MATCH(B39,BPU!A:A,0),4)</f>
        <v>0</v>
      </c>
      <c r="F39" s="56">
        <v>1</v>
      </c>
      <c r="G39" s="48">
        <f t="shared" si="7"/>
        <v>0</v>
      </c>
    </row>
    <row r="40" spans="1:7" ht="15" customHeight="1" x14ac:dyDescent="0.2">
      <c r="A40" s="4" t="s">
        <v>40</v>
      </c>
      <c r="B40" s="15"/>
      <c r="C40" s="10"/>
      <c r="D40" s="69"/>
      <c r="E40" s="60"/>
      <c r="F40" s="56"/>
      <c r="G40" s="49"/>
    </row>
    <row r="41" spans="1:7" ht="15" customHeight="1" x14ac:dyDescent="0.2">
      <c r="A41" s="4" t="s">
        <v>40</v>
      </c>
      <c r="B41" s="15"/>
      <c r="C41" s="43" t="s">
        <v>10</v>
      </c>
      <c r="D41" s="5"/>
      <c r="E41" s="61"/>
      <c r="F41" s="57"/>
      <c r="G41" s="50">
        <f>SUBTOTAL(9,G13:G40)</f>
        <v>0</v>
      </c>
    </row>
    <row r="42" spans="1:7" ht="15" customHeight="1" x14ac:dyDescent="0.2">
      <c r="A42" s="4" t="s">
        <v>40</v>
      </c>
      <c r="B42" s="19"/>
      <c r="C42" s="35"/>
      <c r="D42" s="6"/>
      <c r="E42" s="63"/>
      <c r="F42" s="58"/>
      <c r="G42" s="52"/>
    </row>
    <row r="43" spans="1:7" ht="15" customHeight="1" x14ac:dyDescent="0.2">
      <c r="A43" s="4" t="s">
        <v>40</v>
      </c>
      <c r="B43" s="20"/>
      <c r="C43" s="33" t="s">
        <v>17</v>
      </c>
      <c r="D43" s="3"/>
      <c r="E43" s="59"/>
      <c r="F43" s="55"/>
      <c r="G43" s="47" t="str">
        <f t="shared" ref="G43" si="8">IF(E43="","",F43*E43)</f>
        <v/>
      </c>
    </row>
    <row r="44" spans="1:7" ht="15" customHeight="1" x14ac:dyDescent="0.2">
      <c r="A44" s="4" t="s">
        <v>40</v>
      </c>
      <c r="B44" s="15"/>
      <c r="C44" s="10" t="s">
        <v>40</v>
      </c>
      <c r="D44" s="11" t="s">
        <v>40</v>
      </c>
      <c r="E44" s="60"/>
      <c r="F44" s="56"/>
      <c r="G44" s="48" t="str">
        <f>IF(B44="","",F44*E44)</f>
        <v/>
      </c>
    </row>
    <row r="45" spans="1:7" ht="15" customHeight="1" x14ac:dyDescent="0.2">
      <c r="A45" s="4">
        <v>2</v>
      </c>
      <c r="B45" s="15">
        <v>627.01</v>
      </c>
      <c r="C45" s="10" t="s">
        <v>93</v>
      </c>
      <c r="D45" s="11" t="s">
        <v>20</v>
      </c>
      <c r="E45" s="60">
        <f>+INDEX(BPU!A:D,MATCH(B45,BPU!A:A,0),4)</f>
        <v>0</v>
      </c>
      <c r="F45" s="56">
        <v>1000</v>
      </c>
      <c r="G45" s="48">
        <f t="shared" ref="G45:G48" si="9">IF(F45="","",F45*E45)</f>
        <v>0</v>
      </c>
    </row>
    <row r="46" spans="1:7" ht="15" customHeight="1" x14ac:dyDescent="0.2">
      <c r="A46" s="4">
        <v>2</v>
      </c>
      <c r="B46" s="15">
        <v>627.08000000000004</v>
      </c>
      <c r="C46" s="10" t="s">
        <v>95</v>
      </c>
      <c r="D46" s="11" t="s">
        <v>31</v>
      </c>
      <c r="E46" s="60">
        <f>+INDEX(BPU!A:D,MATCH(B46,BPU!A:A,0),4)</f>
        <v>0</v>
      </c>
      <c r="F46" s="56">
        <v>5</v>
      </c>
      <c r="G46" s="48">
        <f t="shared" si="9"/>
        <v>0</v>
      </c>
    </row>
    <row r="47" spans="1:7" ht="15" customHeight="1" x14ac:dyDescent="0.2">
      <c r="A47" s="4">
        <v>2</v>
      </c>
      <c r="B47" s="15">
        <v>627.1</v>
      </c>
      <c r="C47" s="10" t="s">
        <v>94</v>
      </c>
      <c r="D47" s="11" t="s">
        <v>31</v>
      </c>
      <c r="E47" s="60">
        <f>+INDEX(BPU!A:D,MATCH(B47,BPU!A:A,0),4)</f>
        <v>0</v>
      </c>
      <c r="F47" s="56">
        <v>1</v>
      </c>
      <c r="G47" s="48">
        <f t="shared" si="9"/>
        <v>0</v>
      </c>
    </row>
    <row r="48" spans="1:7" ht="15" customHeight="1" x14ac:dyDescent="0.2">
      <c r="A48" s="4">
        <v>2</v>
      </c>
      <c r="B48" s="15">
        <v>1200.0050000000001</v>
      </c>
      <c r="C48" s="10" t="s">
        <v>33</v>
      </c>
      <c r="D48" s="11" t="s">
        <v>31</v>
      </c>
      <c r="E48" s="60">
        <f>+INDEX(BPU!A:D,MATCH(B48,BPU!A:A,0),4)</f>
        <v>0</v>
      </c>
      <c r="F48" s="56">
        <v>5</v>
      </c>
      <c r="G48" s="48">
        <f t="shared" si="9"/>
        <v>0</v>
      </c>
    </row>
    <row r="49" spans="1:7" ht="15" customHeight="1" x14ac:dyDescent="0.2">
      <c r="A49" s="4">
        <v>2</v>
      </c>
      <c r="B49" s="15">
        <v>1200.008</v>
      </c>
      <c r="C49" s="10" t="s">
        <v>34</v>
      </c>
      <c r="D49" s="11" t="s">
        <v>31</v>
      </c>
      <c r="E49" s="60">
        <f>+INDEX(BPU!A:D,MATCH(B49,BPU!A:A,0),4)</f>
        <v>0</v>
      </c>
      <c r="F49" s="56">
        <v>1</v>
      </c>
      <c r="G49" s="48">
        <f t="shared" ref="G49" si="10">IF(F49="","",F49*E49)</f>
        <v>0</v>
      </c>
    </row>
    <row r="50" spans="1:7" ht="15" customHeight="1" x14ac:dyDescent="0.2">
      <c r="A50" s="4" t="s">
        <v>40</v>
      </c>
      <c r="B50" s="15"/>
      <c r="C50" s="10"/>
      <c r="D50" s="69"/>
      <c r="E50" s="60"/>
      <c r="F50" s="56"/>
      <c r="G50" s="49"/>
    </row>
    <row r="51" spans="1:7" ht="15" customHeight="1" x14ac:dyDescent="0.2">
      <c r="A51" s="4" t="s">
        <v>40</v>
      </c>
      <c r="B51" s="15"/>
      <c r="C51" s="43" t="s">
        <v>11</v>
      </c>
      <c r="D51" s="5"/>
      <c r="E51" s="61"/>
      <c r="F51" s="57"/>
      <c r="G51" s="50">
        <f>SUBTOTAL(9,G43:G50)</f>
        <v>0</v>
      </c>
    </row>
    <row r="52" spans="1:7" ht="15" customHeight="1" x14ac:dyDescent="0.2">
      <c r="A52" s="4" t="s">
        <v>40</v>
      </c>
      <c r="B52" s="19"/>
      <c r="C52" s="35"/>
      <c r="D52" s="6"/>
      <c r="E52" s="63"/>
      <c r="F52" s="58"/>
      <c r="G52" s="52"/>
    </row>
    <row r="53" spans="1:7" ht="15" customHeight="1" thickBot="1" x14ac:dyDescent="0.25">
      <c r="A53" s="4" t="s">
        <v>40</v>
      </c>
      <c r="B53" s="16"/>
      <c r="C53" s="24"/>
      <c r="D53" s="30"/>
      <c r="E53" s="24"/>
      <c r="F53" s="24"/>
      <c r="G53" s="44"/>
    </row>
    <row r="54" spans="1:7" ht="15" customHeight="1" thickBot="1" x14ac:dyDescent="0.25">
      <c r="A54" s="4" t="s">
        <v>40</v>
      </c>
      <c r="B54" s="16"/>
      <c r="C54" s="22"/>
      <c r="D54" s="23"/>
      <c r="E54" s="25" t="s">
        <v>12</v>
      </c>
      <c r="F54" s="31"/>
      <c r="G54" s="70">
        <f>SUBTOTAL(9,G6:G52)</f>
        <v>0</v>
      </c>
    </row>
    <row r="55" spans="1:7" ht="15" customHeight="1" x14ac:dyDescent="0.2">
      <c r="A55" s="4" t="s">
        <v>40</v>
      </c>
      <c r="B55" s="21"/>
      <c r="E55" s="163" t="s">
        <v>111</v>
      </c>
    </row>
    <row r="56" spans="1:7" ht="15" customHeight="1" x14ac:dyDescent="0.2">
      <c r="A56" s="4" t="s">
        <v>40</v>
      </c>
      <c r="B56" s="21"/>
    </row>
    <row r="57" spans="1:7" ht="15" customHeight="1" x14ac:dyDescent="0.2">
      <c r="A57" s="4" t="s">
        <v>40</v>
      </c>
      <c r="B57" s="21"/>
    </row>
    <row r="58" spans="1:7" ht="15" customHeight="1" x14ac:dyDescent="0.2">
      <c r="A58" s="4" t="s">
        <v>40</v>
      </c>
      <c r="B58" s="21"/>
    </row>
    <row r="59" spans="1:7" s="41" customFormat="1" ht="15" customHeight="1" x14ac:dyDescent="0.2">
      <c r="A59" s="13"/>
      <c r="B59" s="14"/>
      <c r="C59" s="38"/>
      <c r="D59" s="39"/>
      <c r="E59" s="38"/>
      <c r="F59" s="40" t="s">
        <v>14</v>
      </c>
      <c r="G59" s="54"/>
    </row>
    <row r="61" spans="1:7" ht="15" customHeight="1" x14ac:dyDescent="0.2">
      <c r="A61" s="4"/>
    </row>
    <row r="62" spans="1:7" ht="15" customHeight="1" x14ac:dyDescent="0.2">
      <c r="A62" s="4"/>
    </row>
    <row r="63" spans="1:7" ht="15" customHeight="1" x14ac:dyDescent="0.2">
      <c r="A63" s="4"/>
    </row>
    <row r="64" spans="1:7" ht="15" customHeight="1" x14ac:dyDescent="0.2">
      <c r="A64" s="4"/>
    </row>
  </sheetData>
  <sheetProtection algorithmName="SHA-512" hashValue="dknOh2V4BSmRrBJ1gtqcqMIWA4sbH1idDsjZpGU1u76+RiitlrdTYZO3jZr75R2I0eSjUXUkjWvR5eKIQO9fYw==" saltValue="MQvymdcsCkY5JyPYCoAN6w==" spinCount="100000" sheet="1" objects="1" scenarios="1"/>
  <phoneticPr fontId="2" type="noConversion"/>
  <printOptions horizontalCentered="1"/>
  <pageMargins left="0.39370078740157483" right="0.39370078740157483" top="0.98425196850393704" bottom="0.78740157480314965" header="0.39370078740157483" footer="0.39370078740157483"/>
  <pageSetup paperSize="9" scale="73"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FF00"/>
    <pageSetUpPr fitToPage="1"/>
  </sheetPr>
  <dimension ref="A1:G64"/>
  <sheetViews>
    <sheetView view="pageBreakPreview" zoomScaleNormal="100" zoomScaleSheetLayoutView="100" workbookViewId="0">
      <selection activeCell="C37" sqref="C37"/>
    </sheetView>
  </sheetViews>
  <sheetFormatPr baseColWidth="10" defaultRowHeight="15" customHeight="1" x14ac:dyDescent="0.2"/>
  <cols>
    <col min="1" max="1" width="4.5703125" style="1" bestFit="1" customWidth="1"/>
    <col min="2" max="2" width="9.42578125" style="2" bestFit="1" customWidth="1"/>
    <col min="3" max="3" width="75.7109375" style="36" customWidth="1"/>
    <col min="4" max="4" width="8.7109375" style="37" customWidth="1"/>
    <col min="5" max="6" width="11.7109375" style="36" customWidth="1"/>
    <col min="7" max="7" width="15.7109375" style="53" customWidth="1"/>
    <col min="8" max="16384" width="11.42578125" style="31"/>
  </cols>
  <sheetData>
    <row r="1" spans="1:7" ht="22.5" customHeight="1" x14ac:dyDescent="0.2">
      <c r="B1" s="16"/>
      <c r="C1" s="66" t="s">
        <v>0</v>
      </c>
      <c r="D1" s="30"/>
      <c r="E1" s="24"/>
      <c r="F1" s="24"/>
      <c r="G1" s="44"/>
    </row>
    <row r="2" spans="1:7" ht="18" x14ac:dyDescent="0.2">
      <c r="B2" s="16"/>
      <c r="C2" s="31"/>
      <c r="D2" s="65"/>
      <c r="E2" s="65"/>
      <c r="F2" s="65"/>
      <c r="G2" s="65"/>
    </row>
    <row r="3" spans="1:7" x14ac:dyDescent="0.2">
      <c r="B3" s="16"/>
      <c r="C3" s="67" t="s">
        <v>24</v>
      </c>
      <c r="D3" s="42"/>
      <c r="E3" s="42"/>
      <c r="F3" s="42"/>
      <c r="G3" s="45"/>
    </row>
    <row r="4" spans="1:7" ht="15" customHeight="1" x14ac:dyDescent="0.2">
      <c r="B4" s="16"/>
      <c r="C4" s="32"/>
      <c r="D4" s="32"/>
      <c r="E4" s="32"/>
      <c r="F4" s="32"/>
      <c r="G4" s="46"/>
    </row>
    <row r="5" spans="1:7" s="27" customFormat="1" ht="15" customHeight="1" x14ac:dyDescent="0.2">
      <c r="A5" s="26" t="s">
        <v>1</v>
      </c>
      <c r="B5" s="17" t="s">
        <v>2</v>
      </c>
      <c r="C5" s="28" t="s">
        <v>3</v>
      </c>
      <c r="D5" s="28" t="s">
        <v>4</v>
      </c>
      <c r="E5" s="29" t="s">
        <v>5</v>
      </c>
      <c r="F5" s="28" t="s">
        <v>6</v>
      </c>
      <c r="G5" s="64" t="s">
        <v>7</v>
      </c>
    </row>
    <row r="6" spans="1:7" ht="15" customHeight="1" x14ac:dyDescent="0.2">
      <c r="B6" s="18"/>
      <c r="C6" s="33" t="s">
        <v>8</v>
      </c>
      <c r="D6" s="3"/>
      <c r="E6" s="59"/>
      <c r="F6" s="55"/>
      <c r="G6" s="47"/>
    </row>
    <row r="7" spans="1:7" ht="15" customHeight="1" x14ac:dyDescent="0.2">
      <c r="A7" s="4" t="s">
        <v>40</v>
      </c>
      <c r="B7" s="15"/>
      <c r="C7" s="10" t="s">
        <v>40</v>
      </c>
      <c r="D7" s="11" t="s">
        <v>40</v>
      </c>
      <c r="E7" s="60"/>
      <c r="F7" s="56"/>
      <c r="G7" s="48" t="str">
        <f>IF(B7="","",F7*E7)</f>
        <v/>
      </c>
    </row>
    <row r="8" spans="1:7" ht="15" customHeight="1" x14ac:dyDescent="0.2">
      <c r="A8" s="4">
        <v>1</v>
      </c>
      <c r="B8" s="15">
        <v>101.01</v>
      </c>
      <c r="C8" s="10" t="s">
        <v>41</v>
      </c>
      <c r="D8" s="11" t="s">
        <v>42</v>
      </c>
      <c r="E8" s="60">
        <f>+INDEX(BPU!A:D,MATCH(B8,BPU!A:A,0),4)</f>
        <v>0</v>
      </c>
      <c r="F8" s="56">
        <v>0</v>
      </c>
      <c r="G8" s="48">
        <f t="shared" ref="G8:G9" si="0">IF(B8="","",F8*E8)</f>
        <v>0</v>
      </c>
    </row>
    <row r="9" spans="1:7" ht="15" customHeight="1" x14ac:dyDescent="0.2">
      <c r="A9" s="4">
        <v>1</v>
      </c>
      <c r="B9" s="15">
        <v>109.01</v>
      </c>
      <c r="C9" s="10" t="s">
        <v>43</v>
      </c>
      <c r="D9" s="11" t="s">
        <v>21</v>
      </c>
      <c r="E9" s="60">
        <f>+INDEX(BPU!A:D,MATCH(B9,BPU!A:A,0),4)</f>
        <v>0</v>
      </c>
      <c r="F9" s="56">
        <v>0</v>
      </c>
      <c r="G9" s="48">
        <f t="shared" si="0"/>
        <v>0</v>
      </c>
    </row>
    <row r="10" spans="1:7" ht="15" customHeight="1" x14ac:dyDescent="0.2">
      <c r="A10" s="4" t="s">
        <v>40</v>
      </c>
      <c r="B10" s="15"/>
      <c r="C10" s="10" t="s">
        <v>40</v>
      </c>
      <c r="D10" s="11" t="s">
        <v>40</v>
      </c>
      <c r="E10" s="60"/>
      <c r="F10" s="56"/>
      <c r="G10" s="49" t="str">
        <f t="shared" ref="G10" si="1">IF(E10="","",F10*E10)</f>
        <v/>
      </c>
    </row>
    <row r="11" spans="1:7" ht="15" customHeight="1" x14ac:dyDescent="0.2">
      <c r="A11" s="4" t="s">
        <v>40</v>
      </c>
      <c r="B11" s="15"/>
      <c r="C11" s="43" t="s">
        <v>9</v>
      </c>
      <c r="D11" s="5"/>
      <c r="E11" s="61"/>
      <c r="F11" s="57"/>
      <c r="G11" s="50">
        <f>SUBTOTAL(9,G6:G10)</f>
        <v>0</v>
      </c>
    </row>
    <row r="12" spans="1:7" ht="15" customHeight="1" x14ac:dyDescent="0.2">
      <c r="A12" s="4" t="s">
        <v>40</v>
      </c>
      <c r="B12" s="19"/>
      <c r="C12" s="12"/>
      <c r="D12" s="6"/>
      <c r="E12" s="62"/>
      <c r="F12" s="58"/>
      <c r="G12" s="51"/>
    </row>
    <row r="13" spans="1:7" ht="15" customHeight="1" x14ac:dyDescent="0.2">
      <c r="A13" s="4" t="s">
        <v>40</v>
      </c>
      <c r="B13" s="20"/>
      <c r="C13" s="33" t="s">
        <v>16</v>
      </c>
      <c r="D13" s="3"/>
      <c r="E13" s="59"/>
      <c r="F13" s="55"/>
      <c r="G13" s="47" t="str">
        <f t="shared" ref="G13" si="2">IF(E13="","",F13*E13)</f>
        <v/>
      </c>
    </row>
    <row r="14" spans="1:7" ht="15" customHeight="1" x14ac:dyDescent="0.2">
      <c r="A14" s="4" t="s">
        <v>40</v>
      </c>
      <c r="B14" s="15"/>
      <c r="C14" s="34"/>
      <c r="D14" s="11" t="s">
        <v>40</v>
      </c>
      <c r="E14" s="60"/>
      <c r="F14" s="56"/>
      <c r="G14" s="48" t="str">
        <f>IF(B14="","",F14*E14)</f>
        <v/>
      </c>
    </row>
    <row r="15" spans="1:7" ht="15" customHeight="1" x14ac:dyDescent="0.2">
      <c r="A15" s="4">
        <v>1</v>
      </c>
      <c r="B15" s="15">
        <v>603.02</v>
      </c>
      <c r="C15" s="10" t="s">
        <v>55</v>
      </c>
      <c r="D15" s="11" t="s">
        <v>21</v>
      </c>
      <c r="E15" s="60">
        <f>+INDEX(BPU!A:D,MATCH(B15,BPU!A:A,0),4)</f>
        <v>0</v>
      </c>
      <c r="F15" s="56">
        <v>750</v>
      </c>
      <c r="G15" s="48">
        <f>IF(F15="","",F15*E15)</f>
        <v>0</v>
      </c>
    </row>
    <row r="16" spans="1:7" ht="15" customHeight="1" x14ac:dyDescent="0.2">
      <c r="A16" s="4">
        <v>1</v>
      </c>
      <c r="B16" s="15">
        <v>603.03</v>
      </c>
      <c r="C16" s="10" t="s">
        <v>56</v>
      </c>
      <c r="D16" s="11" t="s">
        <v>21</v>
      </c>
      <c r="E16" s="60">
        <f>+INDEX(BPU!A:D,MATCH(B16,BPU!A:A,0),4)</f>
        <v>0</v>
      </c>
      <c r="F16" s="56">
        <v>0</v>
      </c>
      <c r="G16" s="48">
        <f t="shared" ref="G16:G36" si="3">IF(F16="","",F16*E16)</f>
        <v>0</v>
      </c>
    </row>
    <row r="17" spans="1:7" ht="15" customHeight="1" x14ac:dyDescent="0.2">
      <c r="A17" s="4">
        <v>1</v>
      </c>
      <c r="B17" s="15">
        <v>603.11</v>
      </c>
      <c r="C17" s="10" t="s">
        <v>57</v>
      </c>
      <c r="D17" s="11" t="s">
        <v>20</v>
      </c>
      <c r="E17" s="60">
        <f>+INDEX(BPU!A:D,MATCH(B17,BPU!A:A,0),4)</f>
        <v>0</v>
      </c>
      <c r="F17" s="56">
        <v>34</v>
      </c>
      <c r="G17" s="48">
        <f t="shared" si="3"/>
        <v>0</v>
      </c>
    </row>
    <row r="18" spans="1:7" ht="15" customHeight="1" x14ac:dyDescent="0.2">
      <c r="A18" s="4">
        <v>2</v>
      </c>
      <c r="B18" s="15">
        <v>1200.001</v>
      </c>
      <c r="C18" s="10" t="s">
        <v>30</v>
      </c>
      <c r="D18" s="11" t="s">
        <v>21</v>
      </c>
      <c r="E18" s="60">
        <f>+INDEX(BPU!A:D,MATCH(B18,BPU!A:A,0),4)</f>
        <v>0</v>
      </c>
      <c r="F18" s="56">
        <v>10</v>
      </c>
      <c r="G18" s="48">
        <f t="shared" si="3"/>
        <v>0</v>
      </c>
    </row>
    <row r="19" spans="1:7" ht="15" customHeight="1" x14ac:dyDescent="0.2">
      <c r="A19" s="4">
        <v>2</v>
      </c>
      <c r="B19" s="15">
        <v>1200.002</v>
      </c>
      <c r="C19" s="10" t="s">
        <v>19</v>
      </c>
      <c r="D19" s="11" t="s">
        <v>20</v>
      </c>
      <c r="E19" s="60">
        <f>+INDEX(BPU!A:D,MATCH(B19,BPU!A:A,0),4)</f>
        <v>0</v>
      </c>
      <c r="F19" s="56">
        <v>0</v>
      </c>
      <c r="G19" s="48">
        <f t="shared" si="3"/>
        <v>0</v>
      </c>
    </row>
    <row r="20" spans="1:7" ht="15" customHeight="1" x14ac:dyDescent="0.2">
      <c r="A20" s="4" t="s">
        <v>40</v>
      </c>
      <c r="B20" s="15"/>
      <c r="C20" s="10" t="s">
        <v>40</v>
      </c>
      <c r="D20" s="11" t="s">
        <v>40</v>
      </c>
      <c r="E20" s="60"/>
      <c r="F20" s="56"/>
      <c r="G20" s="48" t="str">
        <f t="shared" si="3"/>
        <v/>
      </c>
    </row>
    <row r="21" spans="1:7" ht="15" customHeight="1" x14ac:dyDescent="0.2">
      <c r="A21" s="4">
        <v>3</v>
      </c>
      <c r="B21" s="15">
        <v>610.40009999999995</v>
      </c>
      <c r="C21" s="10" t="s">
        <v>65</v>
      </c>
      <c r="D21" s="11" t="s">
        <v>21</v>
      </c>
      <c r="E21" s="60">
        <f>+INDEX(BPU!A:D,MATCH(B21,BPU!A:A,0),4)</f>
        <v>0</v>
      </c>
      <c r="F21" s="56">
        <v>750</v>
      </c>
      <c r="G21" s="48">
        <f t="shared" si="3"/>
        <v>0</v>
      </c>
    </row>
    <row r="22" spans="1:7" ht="15" customHeight="1" x14ac:dyDescent="0.2">
      <c r="A22" s="4">
        <v>3</v>
      </c>
      <c r="B22" s="15">
        <v>610.30020000000002</v>
      </c>
      <c r="C22" s="10" t="s">
        <v>61</v>
      </c>
      <c r="D22" s="11" t="s">
        <v>21</v>
      </c>
      <c r="E22" s="60">
        <f>+INDEX(BPU!A:D,MATCH(B22,BPU!A:A,0),4)</f>
        <v>0</v>
      </c>
      <c r="F22" s="56">
        <v>0</v>
      </c>
      <c r="G22" s="48">
        <f t="shared" si="3"/>
        <v>0</v>
      </c>
    </row>
    <row r="23" spans="1:7" ht="15" customHeight="1" x14ac:dyDescent="0.2">
      <c r="A23" s="4" t="s">
        <v>40</v>
      </c>
      <c r="B23" s="15"/>
      <c r="C23" s="10"/>
      <c r="D23" s="11"/>
      <c r="E23" s="60"/>
      <c r="F23" s="56"/>
      <c r="G23" s="48"/>
    </row>
    <row r="24" spans="1:7" ht="15" customHeight="1" x14ac:dyDescent="0.2">
      <c r="A24" s="4">
        <v>1</v>
      </c>
      <c r="B24" s="15">
        <v>604.02</v>
      </c>
      <c r="C24" s="10" t="s">
        <v>66</v>
      </c>
      <c r="D24" s="11" t="s">
        <v>21</v>
      </c>
      <c r="E24" s="60">
        <f>+INDEX(BPU!A:D,MATCH(B24,BPU!A:A,0),4)</f>
        <v>0</v>
      </c>
      <c r="F24" s="56">
        <v>0</v>
      </c>
      <c r="G24" s="48">
        <f>IF(F24="","",F24*E24)</f>
        <v>0</v>
      </c>
    </row>
    <row r="25" spans="1:7" ht="15" customHeight="1" x14ac:dyDescent="0.2">
      <c r="A25" s="4">
        <v>3</v>
      </c>
      <c r="B25" s="15">
        <v>609.20010000000002</v>
      </c>
      <c r="C25" s="10" t="s">
        <v>70</v>
      </c>
      <c r="D25" s="11" t="s">
        <v>71</v>
      </c>
      <c r="E25" s="60">
        <f>+INDEX(BPU!A:D,MATCH(B25,BPU!A:A,0),4)</f>
        <v>0</v>
      </c>
      <c r="F25" s="56">
        <v>0</v>
      </c>
      <c r="G25" s="48">
        <f t="shared" si="3"/>
        <v>0</v>
      </c>
    </row>
    <row r="26" spans="1:7" ht="15" customHeight="1" x14ac:dyDescent="0.2">
      <c r="A26" s="4">
        <v>1</v>
      </c>
      <c r="B26" s="15">
        <v>609.6</v>
      </c>
      <c r="C26" s="10" t="s">
        <v>73</v>
      </c>
      <c r="D26" s="11" t="s">
        <v>71</v>
      </c>
      <c r="E26" s="60">
        <f>+INDEX(BPU!A:D,MATCH(B26,BPU!A:A,0),4)</f>
        <v>0</v>
      </c>
      <c r="F26" s="56">
        <v>0</v>
      </c>
      <c r="G26" s="48">
        <f t="shared" si="3"/>
        <v>0</v>
      </c>
    </row>
    <row r="27" spans="1:7" ht="15" customHeight="1" x14ac:dyDescent="0.2">
      <c r="A27" s="4" t="s">
        <v>40</v>
      </c>
      <c r="B27" s="145"/>
      <c r="C27" s="10" t="s">
        <v>40</v>
      </c>
      <c r="D27" s="11" t="s">
        <v>40</v>
      </c>
      <c r="E27" s="60"/>
      <c r="F27" s="56"/>
      <c r="G27" s="48" t="str">
        <f t="shared" si="3"/>
        <v/>
      </c>
    </row>
    <row r="28" spans="1:7" ht="15" customHeight="1" x14ac:dyDescent="0.2">
      <c r="A28" s="4">
        <v>2</v>
      </c>
      <c r="B28" s="71">
        <v>619.02</v>
      </c>
      <c r="C28" s="10" t="s">
        <v>77</v>
      </c>
      <c r="D28" s="11" t="s">
        <v>31</v>
      </c>
      <c r="E28" s="60">
        <f>+INDEX(BPU!A:D,MATCH(B28,BPU!A:A,0),4)</f>
        <v>0</v>
      </c>
      <c r="F28" s="56">
        <v>0</v>
      </c>
      <c r="G28" s="48">
        <f t="shared" si="3"/>
        <v>0</v>
      </c>
    </row>
    <row r="29" spans="1:7" ht="15" customHeight="1" x14ac:dyDescent="0.2">
      <c r="A29" s="4" t="s">
        <v>40</v>
      </c>
      <c r="B29" s="145"/>
      <c r="C29" s="10"/>
      <c r="D29" s="11"/>
      <c r="E29" s="60"/>
      <c r="F29" s="56"/>
      <c r="G29" s="48"/>
    </row>
    <row r="30" spans="1:7" ht="15" customHeight="1" x14ac:dyDescent="0.2">
      <c r="A30" s="4">
        <v>1</v>
      </c>
      <c r="B30" s="15">
        <v>601.02</v>
      </c>
      <c r="C30" s="10" t="s">
        <v>79</v>
      </c>
      <c r="D30" s="11" t="s">
        <v>20</v>
      </c>
      <c r="E30" s="60">
        <f>+INDEX(BPU!A:D,MATCH(B30,BPU!A:A,0),4)</f>
        <v>0</v>
      </c>
      <c r="F30" s="56">
        <v>10</v>
      </c>
      <c r="G30" s="48">
        <f t="shared" si="3"/>
        <v>0</v>
      </c>
    </row>
    <row r="31" spans="1:7" ht="15" customHeight="1" x14ac:dyDescent="0.2">
      <c r="A31" s="4">
        <v>3</v>
      </c>
      <c r="B31" s="15">
        <v>617.10119999999995</v>
      </c>
      <c r="C31" s="10" t="s">
        <v>83</v>
      </c>
      <c r="D31" s="11" t="s">
        <v>20</v>
      </c>
      <c r="E31" s="60">
        <f>+INDEX(BPU!A:D,MATCH(B31,BPU!A:A,0),4)</f>
        <v>0</v>
      </c>
      <c r="F31" s="56">
        <v>0</v>
      </c>
      <c r="G31" s="48">
        <f t="shared" si="3"/>
        <v>0</v>
      </c>
    </row>
    <row r="32" spans="1:7" ht="15" customHeight="1" x14ac:dyDescent="0.2">
      <c r="A32" s="4" t="s">
        <v>40</v>
      </c>
      <c r="B32" s="15"/>
      <c r="C32" s="10" t="s">
        <v>40</v>
      </c>
      <c r="D32" s="11" t="s">
        <v>40</v>
      </c>
      <c r="E32" s="60"/>
      <c r="F32" s="56"/>
      <c r="G32" s="48" t="str">
        <f t="shared" si="3"/>
        <v/>
      </c>
    </row>
    <row r="33" spans="1:7" ht="15" customHeight="1" x14ac:dyDescent="0.2">
      <c r="A33" s="4">
        <v>2</v>
      </c>
      <c r="B33" s="15">
        <v>213.01</v>
      </c>
      <c r="C33" s="10" t="s">
        <v>47</v>
      </c>
      <c r="D33" s="11" t="s">
        <v>48</v>
      </c>
      <c r="E33" s="60">
        <f>+INDEX(BPU!A:D,MATCH(B33,BPU!A:A,0),4)</f>
        <v>0</v>
      </c>
      <c r="F33" s="56"/>
      <c r="G33" s="48" t="str">
        <f t="shared" si="3"/>
        <v/>
      </c>
    </row>
    <row r="34" spans="1:7" ht="15" customHeight="1" x14ac:dyDescent="0.2">
      <c r="A34" s="4">
        <v>3</v>
      </c>
      <c r="B34" s="15">
        <v>222.1001</v>
      </c>
      <c r="C34" s="10" t="s">
        <v>53</v>
      </c>
      <c r="D34" s="11" t="s">
        <v>21</v>
      </c>
      <c r="E34" s="60">
        <f>+INDEX(BPU!A:D,MATCH(B34,BPU!A:A,0),4)</f>
        <v>0</v>
      </c>
      <c r="F34" s="56"/>
      <c r="G34" s="48" t="str">
        <f t="shared" si="3"/>
        <v/>
      </c>
    </row>
    <row r="35" spans="1:7" ht="15" customHeight="1" x14ac:dyDescent="0.2">
      <c r="A35" s="4">
        <v>1</v>
      </c>
      <c r="B35" s="15">
        <v>604.05999999999995</v>
      </c>
      <c r="C35" s="10" t="s">
        <v>85</v>
      </c>
      <c r="D35" s="11" t="s">
        <v>21</v>
      </c>
      <c r="E35" s="60">
        <f>+INDEX(BPU!A:D,MATCH(B35,BPU!A:A,0),4)</f>
        <v>0</v>
      </c>
      <c r="F35" s="56">
        <v>0</v>
      </c>
      <c r="G35" s="48">
        <f t="shared" si="3"/>
        <v>0</v>
      </c>
    </row>
    <row r="36" spans="1:7" ht="15" customHeight="1" x14ac:dyDescent="0.2">
      <c r="A36" s="4">
        <v>2</v>
      </c>
      <c r="B36" s="15">
        <v>605.02</v>
      </c>
      <c r="C36" s="10" t="s">
        <v>89</v>
      </c>
      <c r="D36" s="11" t="s">
        <v>48</v>
      </c>
      <c r="E36" s="60">
        <f>+INDEX(BPU!A:D,MATCH(B36,BPU!A:A,0),4)</f>
        <v>0</v>
      </c>
      <c r="F36" s="56">
        <v>0</v>
      </c>
      <c r="G36" s="48">
        <f t="shared" si="3"/>
        <v>0</v>
      </c>
    </row>
    <row r="37" spans="1:7" ht="15" customHeight="1" x14ac:dyDescent="0.2">
      <c r="A37" s="4">
        <v>2</v>
      </c>
      <c r="B37" s="15">
        <v>1200.0029999999999</v>
      </c>
      <c r="C37" s="10" t="s">
        <v>23</v>
      </c>
      <c r="D37" s="69" t="s">
        <v>20</v>
      </c>
      <c r="E37" s="60">
        <f>+INDEX(BPU!A:D,MATCH(B37,BPU!A:A,0),4)</f>
        <v>0</v>
      </c>
      <c r="F37" s="56"/>
      <c r="G37" s="48" t="str">
        <f>IF(F37="","",F37*E37)</f>
        <v/>
      </c>
    </row>
    <row r="38" spans="1:7" ht="15" customHeight="1" x14ac:dyDescent="0.2">
      <c r="A38" s="4" t="s">
        <v>40</v>
      </c>
      <c r="B38" s="15"/>
      <c r="C38" s="10"/>
      <c r="D38" s="69"/>
      <c r="E38" s="60"/>
      <c r="F38" s="56"/>
      <c r="G38" s="48"/>
    </row>
    <row r="39" spans="1:7" ht="15" customHeight="1" x14ac:dyDescent="0.2">
      <c r="A39" s="4">
        <v>2</v>
      </c>
      <c r="B39" s="15">
        <v>1200.0039999999999</v>
      </c>
      <c r="C39" s="10" t="s">
        <v>28</v>
      </c>
      <c r="D39" s="69" t="s">
        <v>29</v>
      </c>
      <c r="E39" s="60">
        <f>+INDEX(BPU!A:D,MATCH(B39,BPU!A:A,0),4)</f>
        <v>0</v>
      </c>
      <c r="F39" s="56">
        <v>0</v>
      </c>
      <c r="G39" s="48">
        <f t="shared" ref="G39" si="4">IF(F39="","",F39*E39)</f>
        <v>0</v>
      </c>
    </row>
    <row r="40" spans="1:7" ht="15" customHeight="1" x14ac:dyDescent="0.2">
      <c r="A40" s="4" t="s">
        <v>40</v>
      </c>
      <c r="B40" s="15"/>
      <c r="C40" s="10"/>
      <c r="D40" s="69"/>
      <c r="E40" s="60"/>
      <c r="F40" s="56"/>
      <c r="G40" s="49"/>
    </row>
    <row r="41" spans="1:7" ht="15" customHeight="1" x14ac:dyDescent="0.2">
      <c r="A41" s="4" t="s">
        <v>40</v>
      </c>
      <c r="B41" s="15"/>
      <c r="C41" s="43" t="s">
        <v>10</v>
      </c>
      <c r="D41" s="5"/>
      <c r="E41" s="61"/>
      <c r="F41" s="57"/>
      <c r="G41" s="50">
        <f>SUBTOTAL(9,G13:G40)</f>
        <v>0</v>
      </c>
    </row>
    <row r="42" spans="1:7" ht="15" customHeight="1" x14ac:dyDescent="0.2">
      <c r="A42" s="4" t="s">
        <v>40</v>
      </c>
      <c r="B42" s="19"/>
      <c r="C42" s="35"/>
      <c r="D42" s="6"/>
      <c r="E42" s="63"/>
      <c r="F42" s="58"/>
      <c r="G42" s="52"/>
    </row>
    <row r="43" spans="1:7" ht="15" customHeight="1" x14ac:dyDescent="0.2">
      <c r="A43" s="4" t="s">
        <v>40</v>
      </c>
      <c r="B43" s="20"/>
      <c r="C43" s="33" t="s">
        <v>17</v>
      </c>
      <c r="D43" s="3"/>
      <c r="E43" s="59"/>
      <c r="F43" s="55"/>
      <c r="G43" s="47" t="str">
        <f t="shared" ref="G43" si="5">IF(E43="","",F43*E43)</f>
        <v/>
      </c>
    </row>
    <row r="44" spans="1:7" ht="15" customHeight="1" x14ac:dyDescent="0.2">
      <c r="A44" s="4" t="s">
        <v>40</v>
      </c>
      <c r="B44" s="15"/>
      <c r="C44" s="10" t="s">
        <v>40</v>
      </c>
      <c r="D44" s="11" t="s">
        <v>40</v>
      </c>
      <c r="E44" s="60"/>
      <c r="F44" s="56"/>
      <c r="G44" s="48" t="str">
        <f>IF(B44="","",F44*E44)</f>
        <v/>
      </c>
    </row>
    <row r="45" spans="1:7" ht="15" customHeight="1" x14ac:dyDescent="0.2">
      <c r="A45" s="4">
        <v>2</v>
      </c>
      <c r="B45" s="15">
        <v>627.01</v>
      </c>
      <c r="C45" s="10" t="s">
        <v>93</v>
      </c>
      <c r="D45" s="11" t="s">
        <v>20</v>
      </c>
      <c r="E45" s="60">
        <f>+INDEX(BPU!A:D,MATCH(B45,BPU!A:A,0),4)</f>
        <v>0</v>
      </c>
      <c r="F45" s="56">
        <v>200</v>
      </c>
      <c r="G45" s="48">
        <f t="shared" ref="G45:G49" si="6">IF(F45="","",F45*E45)</f>
        <v>0</v>
      </c>
    </row>
    <row r="46" spans="1:7" ht="15" customHeight="1" x14ac:dyDescent="0.2">
      <c r="A46" s="4">
        <v>2</v>
      </c>
      <c r="B46" s="15">
        <v>627.08000000000004</v>
      </c>
      <c r="C46" s="10" t="s">
        <v>95</v>
      </c>
      <c r="D46" s="11" t="s">
        <v>31</v>
      </c>
      <c r="E46" s="60">
        <f>+INDEX(BPU!A:D,MATCH(B46,BPU!A:A,0),4)</f>
        <v>0</v>
      </c>
      <c r="F46" s="56">
        <v>1</v>
      </c>
      <c r="G46" s="48">
        <f t="shared" si="6"/>
        <v>0</v>
      </c>
    </row>
    <row r="47" spans="1:7" ht="15" customHeight="1" x14ac:dyDescent="0.2">
      <c r="A47" s="4">
        <v>2</v>
      </c>
      <c r="B47" s="15">
        <v>627.1</v>
      </c>
      <c r="C47" s="10" t="s">
        <v>94</v>
      </c>
      <c r="D47" s="11" t="s">
        <v>31</v>
      </c>
      <c r="E47" s="60">
        <f>+INDEX(BPU!A:D,MATCH(B47,BPU!A:A,0),4)</f>
        <v>0</v>
      </c>
      <c r="F47" s="56">
        <v>0</v>
      </c>
      <c r="G47" s="48">
        <f t="shared" si="6"/>
        <v>0</v>
      </c>
    </row>
    <row r="48" spans="1:7" ht="15" customHeight="1" x14ac:dyDescent="0.2">
      <c r="A48" s="4">
        <v>2</v>
      </c>
      <c r="B48" s="15">
        <v>1200.0050000000001</v>
      </c>
      <c r="C48" s="10" t="s">
        <v>33</v>
      </c>
      <c r="D48" s="11" t="s">
        <v>31</v>
      </c>
      <c r="E48" s="60">
        <f>+INDEX(BPU!A:D,MATCH(B48,BPU!A:A,0),4)</f>
        <v>0</v>
      </c>
      <c r="F48" s="56">
        <v>1</v>
      </c>
      <c r="G48" s="48">
        <f t="shared" si="6"/>
        <v>0</v>
      </c>
    </row>
    <row r="49" spans="1:7" ht="15" customHeight="1" x14ac:dyDescent="0.2">
      <c r="A49" s="4">
        <v>2</v>
      </c>
      <c r="B49" s="15">
        <v>1200.008</v>
      </c>
      <c r="C49" s="10" t="s">
        <v>34</v>
      </c>
      <c r="D49" s="11" t="s">
        <v>31</v>
      </c>
      <c r="E49" s="60">
        <f>+INDEX(BPU!A:D,MATCH(B49,BPU!A:A,0),4)</f>
        <v>0</v>
      </c>
      <c r="F49" s="56">
        <v>0</v>
      </c>
      <c r="G49" s="48">
        <f t="shared" si="6"/>
        <v>0</v>
      </c>
    </row>
    <row r="50" spans="1:7" ht="15" customHeight="1" x14ac:dyDescent="0.2">
      <c r="A50" s="4" t="s">
        <v>40</v>
      </c>
      <c r="B50" s="15"/>
      <c r="C50" s="10"/>
      <c r="D50" s="69"/>
      <c r="E50" s="60"/>
      <c r="F50" s="56"/>
      <c r="G50" s="49"/>
    </row>
    <row r="51" spans="1:7" ht="15" customHeight="1" x14ac:dyDescent="0.2">
      <c r="A51" s="4" t="s">
        <v>40</v>
      </c>
      <c r="B51" s="15"/>
      <c r="C51" s="43" t="s">
        <v>11</v>
      </c>
      <c r="D51" s="5"/>
      <c r="E51" s="61"/>
      <c r="F51" s="57"/>
      <c r="G51" s="50">
        <f>SUBTOTAL(9,G43:G49)</f>
        <v>0</v>
      </c>
    </row>
    <row r="52" spans="1:7" ht="15" customHeight="1" x14ac:dyDescent="0.2">
      <c r="A52" s="4" t="s">
        <v>40</v>
      </c>
      <c r="B52" s="19"/>
      <c r="C52" s="35"/>
      <c r="D52" s="6"/>
      <c r="E52" s="63"/>
      <c r="F52" s="58"/>
      <c r="G52" s="52"/>
    </row>
    <row r="53" spans="1:7" ht="15" customHeight="1" thickBot="1" x14ac:dyDescent="0.25">
      <c r="A53" s="4" t="s">
        <v>40</v>
      </c>
      <c r="B53" s="16"/>
      <c r="C53" s="24"/>
      <c r="D53" s="30"/>
      <c r="E53" s="24"/>
      <c r="F53" s="24"/>
      <c r="G53" s="44"/>
    </row>
    <row r="54" spans="1:7" ht="15" customHeight="1" thickBot="1" x14ac:dyDescent="0.25">
      <c r="A54" s="4" t="s">
        <v>40</v>
      </c>
      <c r="B54" s="16"/>
      <c r="C54" s="22"/>
      <c r="D54" s="23"/>
      <c r="E54" s="25" t="s">
        <v>12</v>
      </c>
      <c r="F54" s="31"/>
      <c r="G54" s="70">
        <f>SUBTOTAL(9,G6:G52)</f>
        <v>0</v>
      </c>
    </row>
    <row r="55" spans="1:7" ht="15" customHeight="1" x14ac:dyDescent="0.2">
      <c r="A55" s="4" t="s">
        <v>40</v>
      </c>
      <c r="B55" s="21"/>
      <c r="E55" s="163" t="s">
        <v>112</v>
      </c>
    </row>
    <row r="56" spans="1:7" ht="15" customHeight="1" x14ac:dyDescent="0.2">
      <c r="A56" s="4" t="s">
        <v>40</v>
      </c>
      <c r="B56" s="21"/>
    </row>
    <row r="57" spans="1:7" ht="15" customHeight="1" x14ac:dyDescent="0.2">
      <c r="A57" s="4" t="s">
        <v>40</v>
      </c>
      <c r="B57" s="21"/>
    </row>
    <row r="58" spans="1:7" ht="15" customHeight="1" x14ac:dyDescent="0.2">
      <c r="A58" s="4" t="s">
        <v>40</v>
      </c>
      <c r="B58" s="21"/>
    </row>
    <row r="59" spans="1:7" s="41" customFormat="1" ht="15" customHeight="1" x14ac:dyDescent="0.2">
      <c r="A59" s="13"/>
      <c r="B59" s="14"/>
      <c r="C59" s="38"/>
      <c r="D59" s="39"/>
      <c r="E59" s="38"/>
      <c r="F59" s="40" t="s">
        <v>14</v>
      </c>
      <c r="G59" s="54"/>
    </row>
    <row r="61" spans="1:7" ht="15" customHeight="1" x14ac:dyDescent="0.2">
      <c r="A61" s="4"/>
    </row>
    <row r="62" spans="1:7" ht="15" customHeight="1" x14ac:dyDescent="0.2">
      <c r="A62" s="4"/>
    </row>
    <row r="63" spans="1:7" ht="15" customHeight="1" x14ac:dyDescent="0.2">
      <c r="A63" s="4"/>
    </row>
    <row r="64" spans="1:7" ht="15" customHeight="1" x14ac:dyDescent="0.2">
      <c r="A64" s="4"/>
    </row>
  </sheetData>
  <sheetProtection algorithmName="SHA-512" hashValue="yAp6vcjqRVjAMNSpbJH1rqS1U1+YDqDGbYEY5b4MGktTCoAAatgoAjMObilPfPexrIZwrM+u3tWCfWOyqWrGaA==" saltValue="6YyjPCZDmvK8ooSPsTd9vA==" spinCount="100000" sheet="1" objects="1" scenarios="1"/>
  <printOptions horizontalCentered="1"/>
  <pageMargins left="0.39370078740157483" right="0.39370078740157483" top="0.98425196850393704" bottom="0.78740157480314965" header="0.39370078740157483" footer="0.39370078740157483"/>
  <pageSetup paperSize="9" scale="73"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pageSetUpPr fitToPage="1"/>
  </sheetPr>
  <dimension ref="A1:G64"/>
  <sheetViews>
    <sheetView view="pageBreakPreview" zoomScaleNormal="100" zoomScaleSheetLayoutView="100" workbookViewId="0">
      <selection activeCell="C37" sqref="C37"/>
    </sheetView>
  </sheetViews>
  <sheetFormatPr baseColWidth="10" defaultRowHeight="15" customHeight="1" x14ac:dyDescent="0.2"/>
  <cols>
    <col min="1" max="1" width="4.5703125" style="1" bestFit="1" customWidth="1"/>
    <col min="2" max="2" width="9.42578125" style="2" bestFit="1" customWidth="1"/>
    <col min="3" max="3" width="75.7109375" style="36" customWidth="1"/>
    <col min="4" max="4" width="8.7109375" style="37" customWidth="1"/>
    <col min="5" max="6" width="11.7109375" style="36" customWidth="1"/>
    <col min="7" max="7" width="15.7109375" style="53" customWidth="1"/>
    <col min="8" max="16384" width="11.42578125" style="31"/>
  </cols>
  <sheetData>
    <row r="1" spans="1:7" ht="22.5" customHeight="1" x14ac:dyDescent="0.2">
      <c r="B1" s="16"/>
      <c r="C1" s="66" t="s">
        <v>0</v>
      </c>
      <c r="D1" s="30"/>
      <c r="E1" s="24"/>
      <c r="F1" s="24"/>
      <c r="G1" s="44"/>
    </row>
    <row r="2" spans="1:7" ht="18" x14ac:dyDescent="0.2">
      <c r="B2" s="16"/>
      <c r="C2" s="31"/>
      <c r="D2" s="65"/>
      <c r="E2" s="65"/>
      <c r="F2" s="65"/>
      <c r="G2" s="65"/>
    </row>
    <row r="3" spans="1:7" x14ac:dyDescent="0.2">
      <c r="B3" s="16"/>
      <c r="C3" s="67" t="s">
        <v>25</v>
      </c>
      <c r="D3" s="42"/>
      <c r="E3" s="42"/>
      <c r="F3" s="42"/>
      <c r="G3" s="45"/>
    </row>
    <row r="4" spans="1:7" ht="15" customHeight="1" x14ac:dyDescent="0.2">
      <c r="B4" s="16"/>
      <c r="C4" s="32"/>
      <c r="D4" s="32"/>
      <c r="E4" s="32"/>
      <c r="F4" s="32"/>
      <c r="G4" s="46"/>
    </row>
    <row r="5" spans="1:7" s="27" customFormat="1" ht="15" customHeight="1" x14ac:dyDescent="0.2">
      <c r="A5" s="26" t="s">
        <v>1</v>
      </c>
      <c r="B5" s="17" t="s">
        <v>2</v>
      </c>
      <c r="C5" s="28" t="s">
        <v>3</v>
      </c>
      <c r="D5" s="28" t="s">
        <v>4</v>
      </c>
      <c r="E5" s="29" t="s">
        <v>5</v>
      </c>
      <c r="F5" s="28" t="s">
        <v>6</v>
      </c>
      <c r="G5" s="64" t="s">
        <v>7</v>
      </c>
    </row>
    <row r="6" spans="1:7" ht="15" customHeight="1" x14ac:dyDescent="0.2">
      <c r="B6" s="18"/>
      <c r="C6" s="33" t="s">
        <v>8</v>
      </c>
      <c r="D6" s="3"/>
      <c r="E6" s="59"/>
      <c r="F6" s="55"/>
      <c r="G6" s="47"/>
    </row>
    <row r="7" spans="1:7" ht="15" customHeight="1" x14ac:dyDescent="0.2">
      <c r="A7" s="4" t="s">
        <v>40</v>
      </c>
      <c r="B7" s="15"/>
      <c r="C7" s="10" t="s">
        <v>40</v>
      </c>
      <c r="D7" s="11" t="s">
        <v>40</v>
      </c>
      <c r="E7" s="60"/>
      <c r="F7" s="56"/>
      <c r="G7" s="48" t="str">
        <f>IF(B7="","",F7*E7)</f>
        <v/>
      </c>
    </row>
    <row r="8" spans="1:7" ht="15" customHeight="1" x14ac:dyDescent="0.2">
      <c r="A8" s="4">
        <v>1</v>
      </c>
      <c r="B8" s="15">
        <v>101.01</v>
      </c>
      <c r="C8" s="10" t="s">
        <v>41</v>
      </c>
      <c r="D8" s="11" t="s">
        <v>42</v>
      </c>
      <c r="E8" s="60">
        <f>+INDEX(BPU!A:D,MATCH(B8,BPU!A:A,0),4)</f>
        <v>0</v>
      </c>
      <c r="F8" s="56">
        <v>0</v>
      </c>
      <c r="G8" s="48">
        <f t="shared" ref="G8:G9" si="0">IF(B8="","",F8*E8)</f>
        <v>0</v>
      </c>
    </row>
    <row r="9" spans="1:7" ht="15" customHeight="1" x14ac:dyDescent="0.2">
      <c r="A9" s="4">
        <v>1</v>
      </c>
      <c r="B9" s="15">
        <v>109.01</v>
      </c>
      <c r="C9" s="10" t="s">
        <v>43</v>
      </c>
      <c r="D9" s="11" t="s">
        <v>21</v>
      </c>
      <c r="E9" s="60">
        <f>+INDEX(BPU!A:D,MATCH(B9,BPU!A:A,0),4)</f>
        <v>0</v>
      </c>
      <c r="F9" s="56">
        <v>0</v>
      </c>
      <c r="G9" s="48">
        <f t="shared" si="0"/>
        <v>0</v>
      </c>
    </row>
    <row r="10" spans="1:7" ht="15" customHeight="1" x14ac:dyDescent="0.2">
      <c r="A10" s="4" t="s">
        <v>40</v>
      </c>
      <c r="B10" s="15"/>
      <c r="C10" s="10" t="s">
        <v>40</v>
      </c>
      <c r="D10" s="11" t="s">
        <v>40</v>
      </c>
      <c r="E10" s="60"/>
      <c r="F10" s="56"/>
      <c r="G10" s="49" t="str">
        <f t="shared" ref="G10" si="1">IF(E10="","",F10*E10)</f>
        <v/>
      </c>
    </row>
    <row r="11" spans="1:7" ht="15" customHeight="1" x14ac:dyDescent="0.2">
      <c r="A11" s="4" t="s">
        <v>40</v>
      </c>
      <c r="B11" s="15"/>
      <c r="C11" s="43" t="s">
        <v>9</v>
      </c>
      <c r="D11" s="5"/>
      <c r="E11" s="61"/>
      <c r="F11" s="57"/>
      <c r="G11" s="50">
        <f>SUBTOTAL(9,G6:G10)</f>
        <v>0</v>
      </c>
    </row>
    <row r="12" spans="1:7" ht="15" customHeight="1" x14ac:dyDescent="0.2">
      <c r="A12" s="4" t="s">
        <v>40</v>
      </c>
      <c r="B12" s="19"/>
      <c r="C12" s="12"/>
      <c r="D12" s="6"/>
      <c r="E12" s="62"/>
      <c r="F12" s="58"/>
      <c r="G12" s="51"/>
    </row>
    <row r="13" spans="1:7" ht="15" customHeight="1" x14ac:dyDescent="0.2">
      <c r="A13" s="4" t="s">
        <v>40</v>
      </c>
      <c r="B13" s="20"/>
      <c r="C13" s="33" t="s">
        <v>16</v>
      </c>
      <c r="D13" s="3"/>
      <c r="E13" s="59"/>
      <c r="F13" s="55"/>
      <c r="G13" s="47" t="str">
        <f t="shared" ref="G13" si="2">IF(E13="","",F13*E13)</f>
        <v/>
      </c>
    </row>
    <row r="14" spans="1:7" ht="15" customHeight="1" x14ac:dyDescent="0.2">
      <c r="A14" s="4" t="s">
        <v>40</v>
      </c>
      <c r="B14" s="15"/>
      <c r="C14" s="34"/>
      <c r="D14" s="11" t="s">
        <v>40</v>
      </c>
      <c r="E14" s="60"/>
      <c r="F14" s="56"/>
      <c r="G14" s="48" t="str">
        <f>IF(B14="","",F14*E14)</f>
        <v/>
      </c>
    </row>
    <row r="15" spans="1:7" ht="15" customHeight="1" x14ac:dyDescent="0.2">
      <c r="A15" s="4">
        <v>1</v>
      </c>
      <c r="B15" s="15">
        <v>603.02</v>
      </c>
      <c r="C15" s="10" t="s">
        <v>55</v>
      </c>
      <c r="D15" s="11" t="s">
        <v>21</v>
      </c>
      <c r="E15" s="60">
        <f>+INDEX(BPU!A:D,MATCH(B15,BPU!A:A,0),4)</f>
        <v>0</v>
      </c>
      <c r="F15" s="56">
        <v>450</v>
      </c>
      <c r="G15" s="48">
        <f>IF(F15="","",F15*E15)</f>
        <v>0</v>
      </c>
    </row>
    <row r="16" spans="1:7" ht="15" customHeight="1" x14ac:dyDescent="0.2">
      <c r="A16" s="4">
        <v>1</v>
      </c>
      <c r="B16" s="15">
        <v>603.03</v>
      </c>
      <c r="C16" s="10" t="s">
        <v>22</v>
      </c>
      <c r="D16" s="11" t="s">
        <v>21</v>
      </c>
      <c r="E16" s="60">
        <f>+INDEX(BPU!A:D,MATCH(B16,BPU!A:A,0),4)</f>
        <v>0</v>
      </c>
      <c r="F16" s="56">
        <v>35</v>
      </c>
      <c r="G16" s="48">
        <f t="shared" ref="G16:G36" si="3">IF(F16="","",F16*E16)</f>
        <v>0</v>
      </c>
    </row>
    <row r="17" spans="1:7" ht="15" customHeight="1" x14ac:dyDescent="0.2">
      <c r="A17" s="4">
        <v>1</v>
      </c>
      <c r="B17" s="15">
        <v>603.11</v>
      </c>
      <c r="C17" s="10" t="s">
        <v>57</v>
      </c>
      <c r="D17" s="11" t="s">
        <v>20</v>
      </c>
      <c r="E17" s="60">
        <f>+INDEX(BPU!A:D,MATCH(B17,BPU!A:A,0),4)</f>
        <v>0</v>
      </c>
      <c r="F17" s="56">
        <v>16</v>
      </c>
      <c r="G17" s="48">
        <f t="shared" si="3"/>
        <v>0</v>
      </c>
    </row>
    <row r="18" spans="1:7" ht="15" customHeight="1" x14ac:dyDescent="0.2">
      <c r="A18" s="4">
        <v>2</v>
      </c>
      <c r="B18" s="15">
        <v>1200.001</v>
      </c>
      <c r="C18" s="10" t="s">
        <v>18</v>
      </c>
      <c r="D18" s="11" t="s">
        <v>21</v>
      </c>
      <c r="E18" s="60">
        <f>+INDEX(BPU!A:D,MATCH(B18,BPU!A:A,0),4)</f>
        <v>0</v>
      </c>
      <c r="F18" s="56">
        <v>0</v>
      </c>
      <c r="G18" s="48">
        <f t="shared" si="3"/>
        <v>0</v>
      </c>
    </row>
    <row r="19" spans="1:7" ht="15" customHeight="1" x14ac:dyDescent="0.2">
      <c r="A19" s="4">
        <v>2</v>
      </c>
      <c r="B19" s="15">
        <v>1200.002</v>
      </c>
      <c r="C19" s="10" t="s">
        <v>19</v>
      </c>
      <c r="D19" s="11" t="s">
        <v>20</v>
      </c>
      <c r="E19" s="60">
        <f>+INDEX(BPU!A:D,MATCH(B19,BPU!A:A,0),4)</f>
        <v>0</v>
      </c>
      <c r="F19" s="56">
        <v>0</v>
      </c>
      <c r="G19" s="48">
        <f t="shared" si="3"/>
        <v>0</v>
      </c>
    </row>
    <row r="20" spans="1:7" ht="15" customHeight="1" x14ac:dyDescent="0.2">
      <c r="A20" s="4" t="s">
        <v>40</v>
      </c>
      <c r="B20" s="15"/>
      <c r="C20" s="10" t="s">
        <v>40</v>
      </c>
      <c r="D20" s="11" t="s">
        <v>40</v>
      </c>
      <c r="E20" s="60"/>
      <c r="F20" s="56"/>
      <c r="G20" s="48" t="str">
        <f t="shared" si="3"/>
        <v/>
      </c>
    </row>
    <row r="21" spans="1:7" ht="15" customHeight="1" x14ac:dyDescent="0.2">
      <c r="A21" s="4">
        <v>3</v>
      </c>
      <c r="B21" s="15">
        <v>610.40009999999995</v>
      </c>
      <c r="C21" s="10" t="s">
        <v>65</v>
      </c>
      <c r="D21" s="11" t="s">
        <v>21</v>
      </c>
      <c r="E21" s="60">
        <f>+INDEX(BPU!A:D,MATCH(B21,BPU!A:A,0),4)</f>
        <v>0</v>
      </c>
      <c r="F21" s="56">
        <v>226</v>
      </c>
      <c r="G21" s="48">
        <f t="shared" si="3"/>
        <v>0</v>
      </c>
    </row>
    <row r="22" spans="1:7" ht="15" customHeight="1" x14ac:dyDescent="0.2">
      <c r="A22" s="4">
        <v>3</v>
      </c>
      <c r="B22" s="15">
        <v>610.30020000000002</v>
      </c>
      <c r="C22" s="10" t="s">
        <v>61</v>
      </c>
      <c r="D22" s="11" t="s">
        <v>21</v>
      </c>
      <c r="E22" s="60">
        <f>+INDEX(BPU!A:D,MATCH(B22,BPU!A:A,0),4)</f>
        <v>0</v>
      </c>
      <c r="F22" s="56">
        <v>36</v>
      </c>
      <c r="G22" s="48">
        <f t="shared" si="3"/>
        <v>0</v>
      </c>
    </row>
    <row r="23" spans="1:7" ht="15" customHeight="1" x14ac:dyDescent="0.2">
      <c r="A23" s="4" t="s">
        <v>40</v>
      </c>
      <c r="B23" s="15"/>
      <c r="C23" s="10"/>
      <c r="D23" s="11"/>
      <c r="E23" s="60"/>
      <c r="F23" s="56"/>
      <c r="G23" s="48"/>
    </row>
    <row r="24" spans="1:7" ht="15" customHeight="1" x14ac:dyDescent="0.2">
      <c r="A24" s="4">
        <v>1</v>
      </c>
      <c r="B24" s="15">
        <v>604.02</v>
      </c>
      <c r="C24" s="10" t="s">
        <v>66</v>
      </c>
      <c r="D24" s="11" t="s">
        <v>21</v>
      </c>
      <c r="E24" s="60">
        <f>+INDEX(BPU!A:D,MATCH(B24,BPU!A:A,0),4)</f>
        <v>0</v>
      </c>
      <c r="F24" s="56">
        <v>0</v>
      </c>
      <c r="G24" s="48">
        <f>IF(F24="","",F24*E24)</f>
        <v>0</v>
      </c>
    </row>
    <row r="25" spans="1:7" ht="15" customHeight="1" x14ac:dyDescent="0.2">
      <c r="A25" s="4">
        <v>3</v>
      </c>
      <c r="B25" s="15">
        <v>609.20010000000002</v>
      </c>
      <c r="C25" s="10" t="s">
        <v>70</v>
      </c>
      <c r="D25" s="11" t="s">
        <v>71</v>
      </c>
      <c r="E25" s="60">
        <f>+INDEX(BPU!A:D,MATCH(B25,BPU!A:A,0),4)</f>
        <v>0</v>
      </c>
      <c r="F25" s="56">
        <v>0</v>
      </c>
      <c r="G25" s="48">
        <f t="shared" si="3"/>
        <v>0</v>
      </c>
    </row>
    <row r="26" spans="1:7" ht="15" customHeight="1" x14ac:dyDescent="0.2">
      <c r="A26" s="4">
        <v>1</v>
      </c>
      <c r="B26" s="15">
        <v>609.6</v>
      </c>
      <c r="C26" s="10" t="s">
        <v>73</v>
      </c>
      <c r="D26" s="11" t="s">
        <v>71</v>
      </c>
      <c r="E26" s="60">
        <f>+INDEX(BPU!A:D,MATCH(B26,BPU!A:A,0),4)</f>
        <v>0</v>
      </c>
      <c r="F26" s="56">
        <v>0</v>
      </c>
      <c r="G26" s="48">
        <f t="shared" si="3"/>
        <v>0</v>
      </c>
    </row>
    <row r="27" spans="1:7" ht="15" customHeight="1" x14ac:dyDescent="0.2">
      <c r="A27" s="4" t="s">
        <v>40</v>
      </c>
      <c r="B27" s="145"/>
      <c r="C27" s="10" t="s">
        <v>40</v>
      </c>
      <c r="D27" s="11" t="s">
        <v>40</v>
      </c>
      <c r="E27" s="60"/>
      <c r="F27" s="56"/>
      <c r="G27" s="48" t="str">
        <f t="shared" si="3"/>
        <v/>
      </c>
    </row>
    <row r="28" spans="1:7" ht="15" customHeight="1" x14ac:dyDescent="0.2">
      <c r="A28" s="4">
        <v>2</v>
      </c>
      <c r="B28" s="71">
        <v>619.02</v>
      </c>
      <c r="C28" s="10" t="s">
        <v>77</v>
      </c>
      <c r="D28" s="11" t="s">
        <v>31</v>
      </c>
      <c r="E28" s="60">
        <f>+INDEX(BPU!A:D,MATCH(B28,BPU!A:A,0),4)</f>
        <v>0</v>
      </c>
      <c r="F28" s="56">
        <v>0</v>
      </c>
      <c r="G28" s="48">
        <f t="shared" si="3"/>
        <v>0</v>
      </c>
    </row>
    <row r="29" spans="1:7" ht="15" customHeight="1" x14ac:dyDescent="0.2">
      <c r="A29" s="4" t="s">
        <v>40</v>
      </c>
      <c r="B29" s="145"/>
      <c r="C29" s="10"/>
      <c r="D29" s="11"/>
      <c r="E29" s="60"/>
      <c r="F29" s="56"/>
      <c r="G29" s="48"/>
    </row>
    <row r="30" spans="1:7" ht="15" customHeight="1" x14ac:dyDescent="0.2">
      <c r="A30" s="4">
        <v>1</v>
      </c>
      <c r="B30" s="15">
        <v>601.02</v>
      </c>
      <c r="C30" s="10" t="s">
        <v>79</v>
      </c>
      <c r="D30" s="11" t="s">
        <v>20</v>
      </c>
      <c r="E30" s="60">
        <f>+INDEX(BPU!A:D,MATCH(B30,BPU!A:A,0),4)</f>
        <v>0</v>
      </c>
      <c r="F30" s="56">
        <v>25</v>
      </c>
      <c r="G30" s="48">
        <f t="shared" si="3"/>
        <v>0</v>
      </c>
    </row>
    <row r="31" spans="1:7" ht="15" customHeight="1" x14ac:dyDescent="0.2">
      <c r="A31" s="4">
        <v>3</v>
      </c>
      <c r="B31" s="15">
        <v>617.10119999999995</v>
      </c>
      <c r="C31" s="10" t="s">
        <v>83</v>
      </c>
      <c r="D31" s="11" t="s">
        <v>20</v>
      </c>
      <c r="E31" s="60">
        <f>+INDEX(BPU!A:D,MATCH(B31,BPU!A:A,0),4)</f>
        <v>0</v>
      </c>
      <c r="F31" s="56">
        <v>0</v>
      </c>
      <c r="G31" s="48">
        <f t="shared" si="3"/>
        <v>0</v>
      </c>
    </row>
    <row r="32" spans="1:7" ht="15" customHeight="1" x14ac:dyDescent="0.2">
      <c r="A32" s="4" t="s">
        <v>40</v>
      </c>
      <c r="B32" s="15"/>
      <c r="C32" s="10" t="s">
        <v>40</v>
      </c>
      <c r="D32" s="11" t="s">
        <v>40</v>
      </c>
      <c r="E32" s="60"/>
      <c r="F32" s="56"/>
      <c r="G32" s="48" t="str">
        <f t="shared" si="3"/>
        <v/>
      </c>
    </row>
    <row r="33" spans="1:7" ht="15" customHeight="1" x14ac:dyDescent="0.2">
      <c r="A33" s="4">
        <v>2</v>
      </c>
      <c r="B33" s="15">
        <v>213.01</v>
      </c>
      <c r="C33" s="10" t="s">
        <v>47</v>
      </c>
      <c r="D33" s="11" t="s">
        <v>48</v>
      </c>
      <c r="E33" s="60">
        <f>+INDEX(BPU!A:D,MATCH(B33,BPU!A:A,0),4)</f>
        <v>0</v>
      </c>
      <c r="F33" s="56"/>
      <c r="G33" s="48" t="str">
        <f t="shared" si="3"/>
        <v/>
      </c>
    </row>
    <row r="34" spans="1:7" ht="15" customHeight="1" x14ac:dyDescent="0.2">
      <c r="A34" s="4">
        <v>3</v>
      </c>
      <c r="B34" s="15">
        <v>222.1001</v>
      </c>
      <c r="C34" s="10" t="s">
        <v>53</v>
      </c>
      <c r="D34" s="11" t="s">
        <v>21</v>
      </c>
      <c r="E34" s="60">
        <f>+INDEX(BPU!A:D,MATCH(B34,BPU!A:A,0),4)</f>
        <v>0</v>
      </c>
      <c r="F34" s="56"/>
      <c r="G34" s="48" t="str">
        <f t="shared" si="3"/>
        <v/>
      </c>
    </row>
    <row r="35" spans="1:7" ht="15" customHeight="1" x14ac:dyDescent="0.2">
      <c r="A35" s="4">
        <v>1</v>
      </c>
      <c r="B35" s="15">
        <v>604.05999999999995</v>
      </c>
      <c r="C35" s="10" t="s">
        <v>85</v>
      </c>
      <c r="D35" s="11" t="s">
        <v>21</v>
      </c>
      <c r="E35" s="60">
        <f>+INDEX(BPU!A:D,MATCH(B35,BPU!A:A,0),4)</f>
        <v>0</v>
      </c>
      <c r="F35" s="56">
        <v>0</v>
      </c>
      <c r="G35" s="48">
        <f t="shared" si="3"/>
        <v>0</v>
      </c>
    </row>
    <row r="36" spans="1:7" ht="15" customHeight="1" x14ac:dyDescent="0.2">
      <c r="A36" s="4">
        <v>2</v>
      </c>
      <c r="B36" s="15">
        <v>605.02</v>
      </c>
      <c r="C36" s="10" t="s">
        <v>89</v>
      </c>
      <c r="D36" s="11" t="s">
        <v>48</v>
      </c>
      <c r="E36" s="60">
        <f>+INDEX(BPU!A:D,MATCH(B36,BPU!A:A,0),4)</f>
        <v>0</v>
      </c>
      <c r="F36" s="56">
        <v>0</v>
      </c>
      <c r="G36" s="48">
        <f t="shared" si="3"/>
        <v>0</v>
      </c>
    </row>
    <row r="37" spans="1:7" ht="15" customHeight="1" x14ac:dyDescent="0.2">
      <c r="A37" s="4">
        <v>2</v>
      </c>
      <c r="B37" s="15">
        <v>1200.0029999999999</v>
      </c>
      <c r="C37" s="10" t="s">
        <v>23</v>
      </c>
      <c r="D37" s="69" t="s">
        <v>20</v>
      </c>
      <c r="E37" s="60">
        <f>+INDEX(BPU!A:D,MATCH(B37,BPU!A:A,0),4)</f>
        <v>0</v>
      </c>
      <c r="F37" s="56"/>
      <c r="G37" s="48" t="str">
        <f>IF(F37="","",F37*E37)</f>
        <v/>
      </c>
    </row>
    <row r="38" spans="1:7" ht="15" customHeight="1" x14ac:dyDescent="0.2">
      <c r="A38" s="4" t="s">
        <v>40</v>
      </c>
      <c r="B38" s="15"/>
      <c r="C38" s="10"/>
      <c r="D38" s="69"/>
      <c r="E38" s="60"/>
      <c r="F38" s="56"/>
      <c r="G38" s="48"/>
    </row>
    <row r="39" spans="1:7" ht="15" customHeight="1" x14ac:dyDescent="0.2">
      <c r="A39" s="4">
        <v>2</v>
      </c>
      <c r="B39" s="15">
        <v>1200.0039999999999</v>
      </c>
      <c r="C39" s="10" t="s">
        <v>28</v>
      </c>
      <c r="D39" s="69" t="s">
        <v>29</v>
      </c>
      <c r="E39" s="60">
        <f>+INDEX(BPU!A:D,MATCH(B39,BPU!A:A,0),4)</f>
        <v>0</v>
      </c>
      <c r="F39" s="56">
        <v>0</v>
      </c>
      <c r="G39" s="48">
        <f t="shared" ref="G39" si="4">IF(F39="","",F39*E39)</f>
        <v>0</v>
      </c>
    </row>
    <row r="40" spans="1:7" ht="15" customHeight="1" x14ac:dyDescent="0.2">
      <c r="A40" s="4" t="s">
        <v>40</v>
      </c>
      <c r="B40" s="15"/>
      <c r="C40" s="10"/>
      <c r="D40" s="69"/>
      <c r="E40" s="60"/>
      <c r="F40" s="56"/>
      <c r="G40" s="49"/>
    </row>
    <row r="41" spans="1:7" ht="15" customHeight="1" x14ac:dyDescent="0.2">
      <c r="A41" s="4" t="s">
        <v>40</v>
      </c>
      <c r="B41" s="15"/>
      <c r="C41" s="43" t="s">
        <v>10</v>
      </c>
      <c r="D41" s="5"/>
      <c r="E41" s="61"/>
      <c r="F41" s="57"/>
      <c r="G41" s="50">
        <f>SUBTOTAL(9,G13:G40)</f>
        <v>0</v>
      </c>
    </row>
    <row r="42" spans="1:7" ht="15" customHeight="1" x14ac:dyDescent="0.2">
      <c r="A42" s="4" t="s">
        <v>40</v>
      </c>
      <c r="B42" s="19"/>
      <c r="C42" s="35"/>
      <c r="D42" s="6"/>
      <c r="E42" s="63"/>
      <c r="F42" s="58"/>
      <c r="G42" s="52"/>
    </row>
    <row r="43" spans="1:7" ht="15" customHeight="1" x14ac:dyDescent="0.2">
      <c r="A43" s="4" t="s">
        <v>40</v>
      </c>
      <c r="B43" s="20"/>
      <c r="C43" s="33" t="s">
        <v>17</v>
      </c>
      <c r="D43" s="3"/>
      <c r="E43" s="59"/>
      <c r="F43" s="55"/>
      <c r="G43" s="47" t="str">
        <f t="shared" ref="G43" si="5">IF(E43="","",F43*E43)</f>
        <v/>
      </c>
    </row>
    <row r="44" spans="1:7" ht="15" customHeight="1" x14ac:dyDescent="0.2">
      <c r="A44" s="4" t="s">
        <v>40</v>
      </c>
      <c r="B44" s="15"/>
      <c r="C44" s="10" t="s">
        <v>40</v>
      </c>
      <c r="D44" s="11" t="s">
        <v>40</v>
      </c>
      <c r="E44" s="60"/>
      <c r="F44" s="56"/>
      <c r="G44" s="48" t="str">
        <f>IF(B44="","",F44*E44)</f>
        <v/>
      </c>
    </row>
    <row r="45" spans="1:7" ht="15" customHeight="1" x14ac:dyDescent="0.2">
      <c r="A45" s="4">
        <v>2</v>
      </c>
      <c r="B45" s="15">
        <v>627.01</v>
      </c>
      <c r="C45" s="10" t="s">
        <v>93</v>
      </c>
      <c r="D45" s="11" t="s">
        <v>20</v>
      </c>
      <c r="E45" s="60">
        <f>+INDEX(BPU!A:D,MATCH(B45,BPU!A:A,0),4)</f>
        <v>0</v>
      </c>
      <c r="F45" s="56">
        <v>0</v>
      </c>
      <c r="G45" s="48">
        <f t="shared" ref="G45:G49" si="6">IF(F45="","",F45*E45)</f>
        <v>0</v>
      </c>
    </row>
    <row r="46" spans="1:7" ht="15" customHeight="1" x14ac:dyDescent="0.2">
      <c r="A46" s="4">
        <v>2</v>
      </c>
      <c r="B46" s="15">
        <v>627.08000000000004</v>
      </c>
      <c r="C46" s="10" t="s">
        <v>95</v>
      </c>
      <c r="D46" s="11" t="s">
        <v>31</v>
      </c>
      <c r="E46" s="60">
        <f>+INDEX(BPU!A:D,MATCH(B46,BPU!A:A,0),4)</f>
        <v>0</v>
      </c>
      <c r="F46" s="56">
        <v>0</v>
      </c>
      <c r="G46" s="48">
        <f t="shared" si="6"/>
        <v>0</v>
      </c>
    </row>
    <row r="47" spans="1:7" ht="15" customHeight="1" x14ac:dyDescent="0.2">
      <c r="A47" s="4">
        <v>2</v>
      </c>
      <c r="B47" s="15">
        <v>627.1</v>
      </c>
      <c r="C47" s="10" t="s">
        <v>94</v>
      </c>
      <c r="D47" s="11" t="s">
        <v>31</v>
      </c>
      <c r="E47" s="60">
        <f>+INDEX(BPU!A:D,MATCH(B47,BPU!A:A,0),4)</f>
        <v>0</v>
      </c>
      <c r="F47" s="56">
        <v>0</v>
      </c>
      <c r="G47" s="48">
        <f t="shared" si="6"/>
        <v>0</v>
      </c>
    </row>
    <row r="48" spans="1:7" ht="15" customHeight="1" x14ac:dyDescent="0.2">
      <c r="A48" s="4">
        <v>2</v>
      </c>
      <c r="B48" s="15">
        <v>1200.0050000000001</v>
      </c>
      <c r="C48" s="10" t="s">
        <v>33</v>
      </c>
      <c r="D48" s="11" t="s">
        <v>31</v>
      </c>
      <c r="E48" s="60">
        <f>+INDEX(BPU!A:D,MATCH(B48,BPU!A:A,0),4)</f>
        <v>0</v>
      </c>
      <c r="F48" s="56">
        <v>0</v>
      </c>
      <c r="G48" s="48">
        <f t="shared" si="6"/>
        <v>0</v>
      </c>
    </row>
    <row r="49" spans="1:7" ht="15" customHeight="1" x14ac:dyDescent="0.2">
      <c r="A49" s="4">
        <v>2</v>
      </c>
      <c r="B49" s="15">
        <v>1200.008</v>
      </c>
      <c r="C49" s="10" t="s">
        <v>34</v>
      </c>
      <c r="D49" s="11" t="s">
        <v>31</v>
      </c>
      <c r="E49" s="60">
        <f>+INDEX(BPU!A:D,MATCH(B49,BPU!A:A,0),4)</f>
        <v>0</v>
      </c>
      <c r="F49" s="56">
        <v>0</v>
      </c>
      <c r="G49" s="48">
        <f t="shared" si="6"/>
        <v>0</v>
      </c>
    </row>
    <row r="50" spans="1:7" ht="15" customHeight="1" x14ac:dyDescent="0.2">
      <c r="A50" s="4" t="s">
        <v>40</v>
      </c>
      <c r="B50" s="15"/>
      <c r="C50" s="10"/>
      <c r="D50" s="69"/>
      <c r="E50" s="60"/>
      <c r="F50" s="56"/>
      <c r="G50" s="49"/>
    </row>
    <row r="51" spans="1:7" ht="15" customHeight="1" x14ac:dyDescent="0.2">
      <c r="A51" s="4" t="s">
        <v>40</v>
      </c>
      <c r="B51" s="15"/>
      <c r="C51" s="43" t="s">
        <v>11</v>
      </c>
      <c r="D51" s="5"/>
      <c r="E51" s="61"/>
      <c r="F51" s="57"/>
      <c r="G51" s="50">
        <f>SUBTOTAL(9,G43:G49)</f>
        <v>0</v>
      </c>
    </row>
    <row r="52" spans="1:7" ht="15" customHeight="1" x14ac:dyDescent="0.2">
      <c r="A52" s="4" t="s">
        <v>40</v>
      </c>
      <c r="B52" s="19"/>
      <c r="C52" s="35"/>
      <c r="D52" s="6"/>
      <c r="E52" s="63"/>
      <c r="F52" s="58"/>
      <c r="G52" s="52"/>
    </row>
    <row r="53" spans="1:7" ht="15" customHeight="1" thickBot="1" x14ac:dyDescent="0.25">
      <c r="A53" s="4" t="s">
        <v>40</v>
      </c>
      <c r="B53" s="16"/>
      <c r="C53" s="24"/>
      <c r="D53" s="30"/>
      <c r="E53" s="24"/>
      <c r="F53" s="24"/>
      <c r="G53" s="44"/>
    </row>
    <row r="54" spans="1:7" ht="15" customHeight="1" thickBot="1" x14ac:dyDescent="0.25">
      <c r="A54" s="4" t="s">
        <v>40</v>
      </c>
      <c r="B54" s="16"/>
      <c r="C54" s="22"/>
      <c r="D54" s="23"/>
      <c r="E54" s="25" t="s">
        <v>12</v>
      </c>
      <c r="F54" s="31"/>
      <c r="G54" s="70">
        <f>SUBTOTAL(9,G6:G52)</f>
        <v>0</v>
      </c>
    </row>
    <row r="55" spans="1:7" ht="15" customHeight="1" x14ac:dyDescent="0.2">
      <c r="A55" s="4" t="s">
        <v>40</v>
      </c>
      <c r="B55" s="21"/>
      <c r="E55" s="163" t="s">
        <v>113</v>
      </c>
    </row>
    <row r="56" spans="1:7" ht="15" customHeight="1" x14ac:dyDescent="0.2">
      <c r="A56" s="4" t="s">
        <v>40</v>
      </c>
      <c r="B56" s="21"/>
    </row>
    <row r="57" spans="1:7" ht="15" customHeight="1" x14ac:dyDescent="0.2">
      <c r="A57" s="4" t="s">
        <v>40</v>
      </c>
      <c r="B57" s="21"/>
    </row>
    <row r="58" spans="1:7" ht="15" customHeight="1" x14ac:dyDescent="0.2">
      <c r="A58" s="4" t="s">
        <v>40</v>
      </c>
      <c r="B58" s="21"/>
    </row>
    <row r="59" spans="1:7" s="41" customFormat="1" ht="15" customHeight="1" x14ac:dyDescent="0.2">
      <c r="A59" s="13"/>
      <c r="B59" s="14"/>
      <c r="C59" s="38"/>
      <c r="D59" s="39"/>
      <c r="E59" s="38"/>
      <c r="F59" s="40" t="s">
        <v>14</v>
      </c>
      <c r="G59" s="54"/>
    </row>
    <row r="61" spans="1:7" ht="15" customHeight="1" x14ac:dyDescent="0.2">
      <c r="A61" s="4"/>
    </row>
    <row r="62" spans="1:7" ht="15" customHeight="1" x14ac:dyDescent="0.2">
      <c r="A62" s="4"/>
    </row>
    <row r="63" spans="1:7" ht="15" customHeight="1" x14ac:dyDescent="0.2">
      <c r="A63" s="4"/>
    </row>
    <row r="64" spans="1:7" ht="15" customHeight="1" x14ac:dyDescent="0.2">
      <c r="A64" s="4"/>
    </row>
  </sheetData>
  <sheetProtection algorithmName="SHA-512" hashValue="bZcvAHHqsHH9rT/4TiX27a89wKABBORNai1gf5njyTRk1zdlBcnRUDvfO5sjBCc1Itm8BSnRvqzWSmx2w2wbzw==" saltValue="fHAObaaU1Twjb1K4kaNAcg==" spinCount="100000" sheet="1" objects="1" scenarios="1"/>
  <printOptions horizontalCentered="1"/>
  <pageMargins left="0.39370078740157483" right="0.39370078740157483" top="0.98425196850393704" bottom="0.78740157480314965" header="0.39370078740157483" footer="0.39370078740157483"/>
  <pageSetup paperSize="9" scale="73"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pageSetUpPr fitToPage="1"/>
  </sheetPr>
  <dimension ref="B2:F46"/>
  <sheetViews>
    <sheetView view="pageBreakPreview" zoomScaleNormal="100" zoomScaleSheetLayoutView="100" workbookViewId="0">
      <selection activeCell="C37" sqref="C37"/>
    </sheetView>
  </sheetViews>
  <sheetFormatPr baseColWidth="10" defaultRowHeight="12.75" x14ac:dyDescent="0.2"/>
  <cols>
    <col min="2" max="2" width="49.140625" customWidth="1"/>
    <col min="3" max="3" width="5.140625" bestFit="1" customWidth="1"/>
    <col min="4" max="5" width="10.7109375" customWidth="1"/>
    <col min="6" max="6" width="15.7109375" style="9" customWidth="1"/>
  </cols>
  <sheetData>
    <row r="2" spans="2:6" ht="18.75" customHeight="1" x14ac:dyDescent="0.25">
      <c r="B2" s="164" t="s">
        <v>13</v>
      </c>
      <c r="C2" s="164"/>
      <c r="D2" s="164"/>
      <c r="E2" s="164"/>
      <c r="F2" s="164"/>
    </row>
    <row r="3" spans="2:6" ht="14.25" x14ac:dyDescent="0.2">
      <c r="B3" s="7"/>
      <c r="C3" s="7"/>
      <c r="D3" s="8"/>
      <c r="E3" s="8"/>
    </row>
    <row r="4" spans="2:6" ht="14.25" x14ac:dyDescent="0.2">
      <c r="B4" s="7"/>
      <c r="C4" s="7"/>
      <c r="D4" s="8"/>
      <c r="E4" s="8"/>
    </row>
    <row r="5" spans="2:6" ht="14.25" x14ac:dyDescent="0.2">
      <c r="B5" s="85" t="str">
        <f>'DQE TF'!C3</f>
        <v>TRANCHE FERME : Entrée principale et circulation, parking nord, parking sud</v>
      </c>
      <c r="C5" s="86"/>
      <c r="D5" s="87"/>
      <c r="E5" s="87"/>
      <c r="F5" s="88"/>
    </row>
    <row r="6" spans="2:6" ht="14.25" x14ac:dyDescent="0.2">
      <c r="B6" s="89"/>
      <c r="C6" s="90"/>
      <c r="D6" s="91"/>
      <c r="E6" s="91"/>
      <c r="F6" s="92"/>
    </row>
    <row r="7" spans="2:6" ht="14.25" x14ac:dyDescent="0.2">
      <c r="B7" s="93" t="str">
        <f>'DQE TF'!C6</f>
        <v>1 - INSTALLATION, DOSSIERS &amp; PLANS</v>
      </c>
      <c r="C7" s="90"/>
      <c r="D7" s="91"/>
      <c r="E7" s="91"/>
      <c r="F7" s="92">
        <f>'DQE TF'!G11</f>
        <v>0</v>
      </c>
    </row>
    <row r="8" spans="2:6" ht="14.25" x14ac:dyDescent="0.2">
      <c r="B8" s="93" t="str">
        <f>'DQE TF'!C13</f>
        <v>2 - VOIRIE</v>
      </c>
      <c r="C8" s="90"/>
      <c r="D8" s="91"/>
      <c r="E8" s="91"/>
      <c r="F8" s="92">
        <f>'DQE TF'!G41</f>
        <v>0</v>
      </c>
    </row>
    <row r="9" spans="2:6" ht="14.25" x14ac:dyDescent="0.2">
      <c r="B9" s="93" t="str">
        <f>'DQE TF'!C43</f>
        <v>3 - MARQUAGE AU SOL</v>
      </c>
      <c r="C9" s="90"/>
      <c r="D9" s="91"/>
      <c r="E9" s="91"/>
      <c r="F9" s="92">
        <f>'DQE TF'!G51</f>
        <v>0</v>
      </c>
    </row>
    <row r="10" spans="2:6" ht="14.25" x14ac:dyDescent="0.2">
      <c r="B10" s="94"/>
      <c r="C10" s="90"/>
      <c r="D10" s="91"/>
      <c r="E10" s="91"/>
      <c r="F10" s="92"/>
    </row>
    <row r="11" spans="2:6" ht="14.25" x14ac:dyDescent="0.2">
      <c r="B11" s="95"/>
      <c r="C11" s="79"/>
      <c r="D11" s="79"/>
      <c r="E11" s="79"/>
      <c r="F11" s="96"/>
    </row>
    <row r="12" spans="2:6" ht="15" thickBot="1" x14ac:dyDescent="0.25">
      <c r="B12" s="97"/>
      <c r="C12" s="80"/>
      <c r="D12" s="80"/>
      <c r="E12" s="80"/>
      <c r="F12" s="98"/>
    </row>
    <row r="13" spans="2:6" s="8" customFormat="1" ht="15.75" customHeight="1" thickBot="1" x14ac:dyDescent="0.3">
      <c r="B13" s="99" t="s">
        <v>12</v>
      </c>
      <c r="C13" s="91"/>
      <c r="D13" s="91"/>
      <c r="E13" s="91"/>
      <c r="F13" s="113">
        <f>SUM(F7:F12)</f>
        <v>0</v>
      </c>
    </row>
    <row r="14" spans="2:6" ht="14.25" x14ac:dyDescent="0.2">
      <c r="B14" s="100"/>
      <c r="C14" s="91"/>
      <c r="D14" s="91"/>
      <c r="E14" s="91"/>
      <c r="F14" s="92"/>
    </row>
    <row r="15" spans="2:6" ht="14.25" x14ac:dyDescent="0.2">
      <c r="B15" s="100"/>
      <c r="C15" s="91"/>
      <c r="D15" s="91"/>
      <c r="E15" s="91"/>
      <c r="F15" s="92"/>
    </row>
    <row r="16" spans="2:6" s="31" customFormat="1" x14ac:dyDescent="0.2">
      <c r="B16" s="101" t="s">
        <v>26</v>
      </c>
      <c r="C16" s="102">
        <v>0.2</v>
      </c>
      <c r="D16" s="103"/>
      <c r="E16" s="103"/>
      <c r="F16" s="104">
        <f>F13*C16</f>
        <v>0</v>
      </c>
    </row>
    <row r="17" spans="2:6" ht="14.25" x14ac:dyDescent="0.2">
      <c r="B17" s="105"/>
      <c r="C17" s="82"/>
      <c r="D17" s="79"/>
      <c r="E17" s="79"/>
      <c r="F17" s="96"/>
    </row>
    <row r="18" spans="2:6" ht="14.25" x14ac:dyDescent="0.2">
      <c r="B18" s="97"/>
      <c r="C18" s="80"/>
      <c r="D18" s="80"/>
      <c r="E18" s="80"/>
      <c r="F18" s="98"/>
    </row>
    <row r="19" spans="2:6" ht="15" x14ac:dyDescent="0.25">
      <c r="B19" s="99" t="s">
        <v>32</v>
      </c>
      <c r="C19" s="112"/>
      <c r="D19" s="112"/>
      <c r="E19" s="112"/>
      <c r="F19" s="81">
        <f>F16+F13</f>
        <v>0</v>
      </c>
    </row>
    <row r="20" spans="2:6" x14ac:dyDescent="0.2">
      <c r="B20" s="106"/>
      <c r="C20" s="107"/>
      <c r="D20" s="107"/>
      <c r="E20" s="107"/>
      <c r="F20" s="108"/>
    </row>
    <row r="24" spans="2:6" ht="14.25" x14ac:dyDescent="0.2">
      <c r="B24" s="83" t="str">
        <f>'DQE TO 1'!C3</f>
        <v>TRANCHE OPTIONNELLE 1 : Parking visiteurs</v>
      </c>
      <c r="C24" s="84"/>
      <c r="D24" s="84"/>
      <c r="E24" s="84"/>
      <c r="F24" s="73"/>
    </row>
    <row r="25" spans="2:6" x14ac:dyDescent="0.2">
      <c r="B25" s="84"/>
      <c r="C25" s="84"/>
      <c r="D25" s="84"/>
      <c r="E25" s="84"/>
      <c r="F25" s="73"/>
    </row>
    <row r="26" spans="2:6" x14ac:dyDescent="0.2">
      <c r="B26" s="75" t="str">
        <f>'DQE TO 1'!C6</f>
        <v>1 - INSTALLATION, DOSSIERS &amp; PLANS</v>
      </c>
      <c r="C26" s="84"/>
      <c r="D26" s="84"/>
      <c r="E26" s="84"/>
      <c r="F26" s="73">
        <f>'DQE TO 1'!G11</f>
        <v>0</v>
      </c>
    </row>
    <row r="27" spans="2:6" x14ac:dyDescent="0.2">
      <c r="B27" s="75" t="str">
        <f>'DQE TO 1'!C13</f>
        <v>2 - VOIRIE</v>
      </c>
      <c r="C27" s="84"/>
      <c r="D27" s="84"/>
      <c r="E27" s="84"/>
      <c r="F27" s="73">
        <f>'DQE TO 1'!G41</f>
        <v>0</v>
      </c>
    </row>
    <row r="28" spans="2:6" x14ac:dyDescent="0.2">
      <c r="B28" s="75" t="str">
        <f>'DQE TO 1'!C43</f>
        <v>3 - MARQUAGE AU SOL</v>
      </c>
      <c r="C28" s="84"/>
      <c r="D28" s="84"/>
      <c r="E28" s="84"/>
      <c r="F28" s="73">
        <f>'DQE TO 1'!G51</f>
        <v>0</v>
      </c>
    </row>
    <row r="29" spans="2:6" x14ac:dyDescent="0.2">
      <c r="B29" s="84"/>
      <c r="C29" s="84"/>
      <c r="D29" s="84"/>
      <c r="E29" s="84"/>
      <c r="F29" s="73"/>
    </row>
    <row r="30" spans="2:6" ht="14.25" x14ac:dyDescent="0.2">
      <c r="B30" s="76"/>
      <c r="C30" s="76"/>
      <c r="D30" s="76"/>
      <c r="E30" s="76"/>
      <c r="F30" s="77"/>
    </row>
    <row r="31" spans="2:6" ht="15" x14ac:dyDescent="0.25">
      <c r="B31" s="74" t="s">
        <v>12</v>
      </c>
      <c r="C31" s="72"/>
      <c r="D31" s="72"/>
      <c r="E31" s="72"/>
      <c r="F31" s="78">
        <f>SUM(F25:F30)</f>
        <v>0</v>
      </c>
    </row>
    <row r="34" spans="2:6" ht="14.25" x14ac:dyDescent="0.2">
      <c r="B34" s="83" t="str">
        <f>'DQE TO 2'!C3</f>
        <v>TRANCHE OPTIONNELLE 2 : Accès logements et stade</v>
      </c>
      <c r="C34" s="84"/>
      <c r="D34" s="84"/>
      <c r="E34" s="84"/>
      <c r="F34" s="73"/>
    </row>
    <row r="35" spans="2:6" x14ac:dyDescent="0.2">
      <c r="B35" s="84"/>
      <c r="C35" s="84"/>
      <c r="D35" s="84"/>
      <c r="E35" s="84"/>
      <c r="F35" s="73"/>
    </row>
    <row r="36" spans="2:6" x14ac:dyDescent="0.2">
      <c r="B36" s="75" t="str">
        <f>'DQE TO 2'!C6</f>
        <v>1 - INSTALLATION, DOSSIERS &amp; PLANS</v>
      </c>
      <c r="C36" s="84"/>
      <c r="D36" s="84"/>
      <c r="E36" s="84"/>
      <c r="F36" s="73">
        <f>'DQE TO 2'!G11</f>
        <v>0</v>
      </c>
    </row>
    <row r="37" spans="2:6" x14ac:dyDescent="0.2">
      <c r="B37" s="75" t="str">
        <f>'DQE TO 2'!C13</f>
        <v>2 - VOIRIE</v>
      </c>
      <c r="C37" s="84"/>
      <c r="D37" s="84"/>
      <c r="E37" s="84"/>
      <c r="F37" s="73">
        <f>'DQE TO 2'!G41</f>
        <v>0</v>
      </c>
    </row>
    <row r="38" spans="2:6" x14ac:dyDescent="0.2">
      <c r="B38" s="75" t="str">
        <f>'DQE TO 2'!C43</f>
        <v>3 - MARQUAGE AU SOL</v>
      </c>
      <c r="C38" s="84"/>
      <c r="D38" s="84"/>
      <c r="E38" s="84"/>
      <c r="F38" s="73">
        <f>'DQE TO 2'!G51</f>
        <v>0</v>
      </c>
    </row>
    <row r="39" spans="2:6" x14ac:dyDescent="0.2">
      <c r="B39" s="84"/>
      <c r="C39" s="84"/>
      <c r="D39" s="84"/>
      <c r="E39" s="84"/>
      <c r="F39" s="73"/>
    </row>
    <row r="40" spans="2:6" ht="14.25" x14ac:dyDescent="0.2">
      <c r="B40" s="76"/>
      <c r="C40" s="76"/>
      <c r="D40" s="76"/>
      <c r="E40" s="76"/>
      <c r="F40" s="77"/>
    </row>
    <row r="41" spans="2:6" ht="15" x14ac:dyDescent="0.25">
      <c r="B41" s="74" t="s">
        <v>12</v>
      </c>
      <c r="C41" s="72"/>
      <c r="D41" s="72"/>
      <c r="E41" s="72"/>
      <c r="F41" s="78">
        <f>SUM(F35:F40)</f>
        <v>0</v>
      </c>
    </row>
    <row r="44" spans="2:6" ht="13.5" thickBot="1" x14ac:dyDescent="0.25">
      <c r="B44" s="114"/>
      <c r="C44" s="114"/>
      <c r="D44" s="114"/>
      <c r="E44" s="114"/>
      <c r="F44" s="115"/>
    </row>
    <row r="45" spans="2:6" s="109" customFormat="1" ht="15" thickBot="1" x14ac:dyDescent="0.25">
      <c r="B45" s="110" t="s">
        <v>27</v>
      </c>
      <c r="C45" s="110"/>
      <c r="D45" s="110"/>
      <c r="E45" s="110"/>
      <c r="F45" s="111">
        <f>F13+F31+F41</f>
        <v>0</v>
      </c>
    </row>
    <row r="46" spans="2:6" x14ac:dyDescent="0.2">
      <c r="B46" s="114"/>
      <c r="C46" s="114"/>
      <c r="D46" s="114"/>
      <c r="E46" s="114"/>
      <c r="F46" s="115"/>
    </row>
  </sheetData>
  <sheetProtection algorithmName="SHA-512" hashValue="4vWON8xuI9iLYmCO9YE28mIKRfeudcnO0R7IWGfoRnJLjy5sprQIllI6xFZnyYBpu4AoAkgW8mF63cwL5pCFnw==" saltValue="KxGXVdnp+bsHvURTNalDWQ==" spinCount="100000" sheet="1" objects="1" scenarios="1"/>
  <mergeCells count="1">
    <mergeCell ref="B2:F2"/>
  </mergeCells>
  <phoneticPr fontId="2" type="noConversion"/>
  <printOptions horizontalCentered="1"/>
  <pageMargins left="0.39370078740157483" right="0.39370078740157483" top="0.98425196850393704" bottom="0.78740157480314965" header="0.39370078740157483" footer="0.39370078740157483"/>
  <pageSetup paperSize="9" firstPageNumber="2" fitToHeight="0" orientation="portrait" r:id="rId1"/>
  <headerFooter scaleWithDoc="0">
    <oddHeader>&amp;R&amp;8LYCEE AGRICOLE OLIVIER DE SERRES
Réfection des parkings du lycée   
DCE - DQE</oddHeader>
    <oddFooter>&amp;L&amp;9Rhône Cévennes Ingénierie&amp;C&amp;8&amp;D&amp;R&amp;9&amp;P/&amp;N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9" sqref="L39"/>
    </sheetView>
  </sheetViews>
  <sheetFormatPr baseColWidth="10" defaultRowHeight="12.75" x14ac:dyDescent="0.2"/>
  <sheetData/>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00B0F0"/>
    <pageSetUpPr fitToPage="1"/>
  </sheetPr>
  <dimension ref="A1:F124"/>
  <sheetViews>
    <sheetView tabSelected="1" view="pageBreakPreview" zoomScaleNormal="100" zoomScaleSheetLayoutView="100" workbookViewId="0">
      <selection activeCell="B6" sqref="B6"/>
    </sheetView>
  </sheetViews>
  <sheetFormatPr baseColWidth="10" defaultRowHeight="12.75" x14ac:dyDescent="0.2"/>
  <cols>
    <col min="1" max="1" width="9" style="154" bestFit="1" customWidth="1"/>
    <col min="2" max="2" width="90.7109375" style="118" customWidth="1"/>
    <col min="3" max="3" width="10.140625" style="153" customWidth="1"/>
    <col min="4" max="4" width="10.140625" style="119" customWidth="1"/>
    <col min="5" max="5" width="11.42578125" style="116"/>
    <col min="6" max="6" width="11.42578125" style="117"/>
    <col min="7" max="16384" width="11.42578125" style="116"/>
  </cols>
  <sheetData>
    <row r="1" spans="1:6" ht="18.75" customHeight="1" x14ac:dyDescent="0.2">
      <c r="A1" s="143"/>
      <c r="B1" s="121" t="s">
        <v>35</v>
      </c>
      <c r="C1" s="144"/>
      <c r="D1" s="144"/>
      <c r="F1" s="120"/>
    </row>
    <row r="2" spans="1:6" ht="13.5" thickBot="1" x14ac:dyDescent="0.25">
      <c r="C2" s="119"/>
    </row>
    <row r="3" spans="1:6" ht="23.25" customHeight="1" thickBot="1" x14ac:dyDescent="0.25">
      <c r="A3" s="155" t="s">
        <v>37</v>
      </c>
      <c r="B3" s="132" t="s">
        <v>38</v>
      </c>
      <c r="C3" s="149" t="s">
        <v>4</v>
      </c>
      <c r="D3" s="133" t="s">
        <v>39</v>
      </c>
    </row>
    <row r="4" spans="1:6" ht="20.25" thickBot="1" x14ac:dyDescent="0.25">
      <c r="A4" s="156"/>
      <c r="B4" s="135" t="s">
        <v>96</v>
      </c>
      <c r="C4" s="136"/>
      <c r="D4" s="137"/>
    </row>
    <row r="5" spans="1:6" x14ac:dyDescent="0.2">
      <c r="A5" s="157">
        <v>101.01</v>
      </c>
      <c r="B5" s="134" t="s">
        <v>41</v>
      </c>
      <c r="C5" s="150" t="s">
        <v>42</v>
      </c>
      <c r="D5" s="141"/>
    </row>
    <row r="6" spans="1:6" ht="157.5" x14ac:dyDescent="0.2">
      <c r="A6" s="157"/>
      <c r="B6" s="123" t="s">
        <v>114</v>
      </c>
      <c r="C6" s="131"/>
      <c r="D6" s="124"/>
    </row>
    <row r="7" spans="1:6" x14ac:dyDescent="0.2">
      <c r="A7" s="157"/>
      <c r="B7" s="123"/>
      <c r="C7" s="131"/>
      <c r="D7" s="124"/>
    </row>
    <row r="8" spans="1:6" x14ac:dyDescent="0.2">
      <c r="A8" s="158">
        <v>109.01</v>
      </c>
      <c r="B8" s="127" t="s">
        <v>43</v>
      </c>
      <c r="C8" s="151" t="s">
        <v>21</v>
      </c>
      <c r="D8" s="142"/>
    </row>
    <row r="9" spans="1:6" ht="90" x14ac:dyDescent="0.2">
      <c r="A9" s="157"/>
      <c r="B9" s="123" t="s">
        <v>44</v>
      </c>
      <c r="C9" s="131"/>
      <c r="D9" s="124"/>
    </row>
    <row r="10" spans="1:6" ht="13.5" thickBot="1" x14ac:dyDescent="0.25">
      <c r="A10" s="157"/>
      <c r="B10" s="123"/>
      <c r="C10" s="131"/>
      <c r="D10" s="124"/>
    </row>
    <row r="11" spans="1:6" ht="20.25" thickBot="1" x14ac:dyDescent="0.45">
      <c r="A11" s="159"/>
      <c r="B11" s="138" t="s">
        <v>110</v>
      </c>
      <c r="C11" s="139"/>
      <c r="D11" s="140"/>
    </row>
    <row r="12" spans="1:6" x14ac:dyDescent="0.2">
      <c r="A12" s="157"/>
      <c r="B12" s="134" t="s">
        <v>45</v>
      </c>
      <c r="C12" s="131"/>
      <c r="D12" s="124"/>
    </row>
    <row r="13" spans="1:6" ht="67.5" x14ac:dyDescent="0.2">
      <c r="A13" s="157"/>
      <c r="B13" s="123" t="s">
        <v>46</v>
      </c>
      <c r="C13" s="131"/>
      <c r="D13" s="124"/>
    </row>
    <row r="14" spans="1:6" x14ac:dyDescent="0.2">
      <c r="A14" s="157"/>
      <c r="B14" s="123"/>
      <c r="C14" s="131"/>
      <c r="D14" s="124"/>
    </row>
    <row r="15" spans="1:6" x14ac:dyDescent="0.2">
      <c r="A15" s="157">
        <v>213.01</v>
      </c>
      <c r="B15" s="129" t="s">
        <v>47</v>
      </c>
      <c r="C15" s="150" t="s">
        <v>48</v>
      </c>
      <c r="D15" s="141"/>
    </row>
    <row r="16" spans="1:6" x14ac:dyDescent="0.2">
      <c r="A16" s="157"/>
      <c r="B16" s="123" t="s">
        <v>49</v>
      </c>
      <c r="C16" s="131"/>
      <c r="D16" s="124"/>
    </row>
    <row r="17" spans="1:4" x14ac:dyDescent="0.2">
      <c r="A17" s="157"/>
      <c r="B17" s="123"/>
      <c r="C17" s="131"/>
      <c r="D17" s="124"/>
    </row>
    <row r="18" spans="1:4" x14ac:dyDescent="0.2">
      <c r="A18" s="158"/>
      <c r="B18" s="127" t="s">
        <v>50</v>
      </c>
      <c r="C18" s="130"/>
      <c r="D18" s="122"/>
    </row>
    <row r="19" spans="1:4" ht="22.5" x14ac:dyDescent="0.2">
      <c r="A19" s="157"/>
      <c r="B19" s="123" t="s">
        <v>51</v>
      </c>
      <c r="C19" s="131"/>
      <c r="D19" s="124"/>
    </row>
    <row r="20" spans="1:4" x14ac:dyDescent="0.2">
      <c r="A20" s="157"/>
      <c r="B20" s="128" t="s">
        <v>52</v>
      </c>
      <c r="C20" s="131"/>
      <c r="D20" s="124"/>
    </row>
    <row r="21" spans="1:4" x14ac:dyDescent="0.2">
      <c r="A21" s="157"/>
      <c r="B21" s="123"/>
      <c r="C21" s="131"/>
      <c r="D21" s="124"/>
    </row>
    <row r="22" spans="1:4" x14ac:dyDescent="0.2">
      <c r="A22" s="157">
        <v>222.1001</v>
      </c>
      <c r="B22" s="129" t="s">
        <v>53</v>
      </c>
      <c r="C22" s="150" t="s">
        <v>21</v>
      </c>
      <c r="D22" s="141"/>
    </row>
    <row r="23" spans="1:4" x14ac:dyDescent="0.2">
      <c r="A23" s="157"/>
      <c r="B23" s="123" t="s">
        <v>54</v>
      </c>
      <c r="C23" s="131"/>
      <c r="D23" s="124"/>
    </row>
    <row r="24" spans="1:4" ht="13.5" thickBot="1" x14ac:dyDescent="0.25">
      <c r="A24" s="157"/>
      <c r="B24" s="123"/>
      <c r="C24" s="131"/>
      <c r="D24" s="124"/>
    </row>
    <row r="25" spans="1:4" ht="20.25" thickBot="1" x14ac:dyDescent="0.45">
      <c r="A25" s="159"/>
      <c r="B25" s="138" t="s">
        <v>109</v>
      </c>
      <c r="C25" s="139"/>
      <c r="D25" s="140"/>
    </row>
    <row r="26" spans="1:4" x14ac:dyDescent="0.2">
      <c r="A26" s="157">
        <v>603.02</v>
      </c>
      <c r="B26" s="134" t="s">
        <v>55</v>
      </c>
      <c r="C26" s="150" t="s">
        <v>21</v>
      </c>
      <c r="D26" s="141"/>
    </row>
    <row r="27" spans="1:4" ht="22.5" x14ac:dyDescent="0.2">
      <c r="A27" s="157"/>
      <c r="B27" s="123" t="s">
        <v>103</v>
      </c>
      <c r="C27" s="131"/>
      <c r="D27" s="124"/>
    </row>
    <row r="28" spans="1:4" x14ac:dyDescent="0.2">
      <c r="A28" s="157"/>
      <c r="B28" s="123"/>
      <c r="C28" s="131"/>
      <c r="D28" s="124"/>
    </row>
    <row r="29" spans="1:4" x14ac:dyDescent="0.2">
      <c r="A29" s="158">
        <v>603.03</v>
      </c>
      <c r="B29" s="127" t="s">
        <v>56</v>
      </c>
      <c r="C29" s="151" t="s">
        <v>21</v>
      </c>
      <c r="D29" s="142"/>
    </row>
    <row r="30" spans="1:4" ht="33.75" x14ac:dyDescent="0.2">
      <c r="A30" s="157"/>
      <c r="B30" s="123" t="s">
        <v>104</v>
      </c>
      <c r="C30" s="131"/>
      <c r="D30" s="124"/>
    </row>
    <row r="31" spans="1:4" x14ac:dyDescent="0.2">
      <c r="A31" s="157"/>
      <c r="B31" s="123"/>
      <c r="C31" s="131"/>
      <c r="D31" s="124"/>
    </row>
    <row r="32" spans="1:4" x14ac:dyDescent="0.2">
      <c r="A32" s="158">
        <v>603.11</v>
      </c>
      <c r="B32" s="127" t="s">
        <v>57</v>
      </c>
      <c r="C32" s="151" t="s">
        <v>20</v>
      </c>
      <c r="D32" s="142"/>
    </row>
    <row r="33" spans="1:4" ht="56.25" x14ac:dyDescent="0.2">
      <c r="A33" s="157"/>
      <c r="B33" s="123" t="s">
        <v>105</v>
      </c>
      <c r="C33" s="131"/>
      <c r="D33" s="124"/>
    </row>
    <row r="34" spans="1:4" x14ac:dyDescent="0.2">
      <c r="A34" s="157"/>
      <c r="B34" s="123"/>
      <c r="C34" s="131"/>
      <c r="D34" s="124"/>
    </row>
    <row r="35" spans="1:4" x14ac:dyDescent="0.2">
      <c r="A35" s="158"/>
      <c r="B35" s="127" t="s">
        <v>58</v>
      </c>
      <c r="C35" s="130"/>
      <c r="D35" s="122"/>
    </row>
    <row r="36" spans="1:4" x14ac:dyDescent="0.2">
      <c r="A36" s="157"/>
      <c r="B36" s="123" t="s">
        <v>40</v>
      </c>
      <c r="C36" s="131"/>
      <c r="D36" s="124"/>
    </row>
    <row r="37" spans="1:4" x14ac:dyDescent="0.2">
      <c r="A37" s="157"/>
      <c r="B37" s="128" t="s">
        <v>59</v>
      </c>
      <c r="C37" s="131"/>
      <c r="D37" s="124"/>
    </row>
    <row r="38" spans="1:4" ht="101.25" x14ac:dyDescent="0.2">
      <c r="A38" s="157"/>
      <c r="B38" s="123" t="s">
        <v>60</v>
      </c>
      <c r="C38" s="131"/>
      <c r="D38" s="124"/>
    </row>
    <row r="39" spans="1:4" x14ac:dyDescent="0.2">
      <c r="A39" s="157"/>
      <c r="B39" s="123"/>
      <c r="C39" s="131"/>
      <c r="D39" s="124"/>
    </row>
    <row r="40" spans="1:4" x14ac:dyDescent="0.2">
      <c r="A40" s="157">
        <v>610.30020000000002</v>
      </c>
      <c r="B40" s="129" t="s">
        <v>61</v>
      </c>
      <c r="C40" s="150" t="s">
        <v>21</v>
      </c>
      <c r="D40" s="141"/>
    </row>
    <row r="41" spans="1:4" x14ac:dyDescent="0.2">
      <c r="A41" s="157"/>
      <c r="B41" s="123" t="s">
        <v>62</v>
      </c>
      <c r="C41" s="131"/>
      <c r="D41" s="124"/>
    </row>
    <row r="42" spans="1:4" x14ac:dyDescent="0.2">
      <c r="A42" s="157"/>
      <c r="B42" s="123"/>
      <c r="C42" s="131"/>
      <c r="D42" s="124"/>
    </row>
    <row r="43" spans="1:4" x14ac:dyDescent="0.2">
      <c r="A43" s="157"/>
      <c r="B43" s="128" t="s">
        <v>63</v>
      </c>
      <c r="C43" s="131"/>
      <c r="D43" s="124"/>
    </row>
    <row r="44" spans="1:4" ht="112.5" x14ac:dyDescent="0.2">
      <c r="A44" s="157"/>
      <c r="B44" s="123" t="s">
        <v>64</v>
      </c>
      <c r="C44" s="131"/>
      <c r="D44" s="124"/>
    </row>
    <row r="45" spans="1:4" x14ac:dyDescent="0.2">
      <c r="A45" s="157"/>
      <c r="B45" s="123"/>
      <c r="C45" s="131"/>
      <c r="D45" s="124"/>
    </row>
    <row r="46" spans="1:4" x14ac:dyDescent="0.2">
      <c r="A46" s="157">
        <v>610.40009999999995</v>
      </c>
      <c r="B46" s="129" t="s">
        <v>65</v>
      </c>
      <c r="C46" s="150" t="s">
        <v>21</v>
      </c>
      <c r="D46" s="141"/>
    </row>
    <row r="47" spans="1:4" x14ac:dyDescent="0.2">
      <c r="A47" s="157"/>
      <c r="B47" s="123" t="s">
        <v>62</v>
      </c>
      <c r="C47" s="131"/>
      <c r="D47" s="124"/>
    </row>
    <row r="48" spans="1:4" x14ac:dyDescent="0.2">
      <c r="A48" s="157"/>
      <c r="B48" s="123"/>
      <c r="C48" s="131"/>
      <c r="D48" s="124"/>
    </row>
    <row r="49" spans="1:4" x14ac:dyDescent="0.2">
      <c r="A49" s="158">
        <v>604.02</v>
      </c>
      <c r="B49" s="127" t="s">
        <v>66</v>
      </c>
      <c r="C49" s="151" t="s">
        <v>21</v>
      </c>
      <c r="D49" s="142"/>
    </row>
    <row r="50" spans="1:4" ht="33.75" x14ac:dyDescent="0.2">
      <c r="A50" s="157"/>
      <c r="B50" s="123" t="s">
        <v>106</v>
      </c>
      <c r="C50" s="131"/>
      <c r="D50" s="124"/>
    </row>
    <row r="51" spans="1:4" x14ac:dyDescent="0.2">
      <c r="A51" s="157"/>
      <c r="B51" s="123"/>
      <c r="C51" s="131"/>
      <c r="D51" s="124"/>
    </row>
    <row r="52" spans="1:4" x14ac:dyDescent="0.2">
      <c r="A52" s="158"/>
      <c r="B52" s="127" t="s">
        <v>67</v>
      </c>
      <c r="C52" s="130"/>
      <c r="D52" s="122"/>
    </row>
    <row r="53" spans="1:4" x14ac:dyDescent="0.2">
      <c r="A53" s="157"/>
      <c r="B53" s="123" t="s">
        <v>40</v>
      </c>
      <c r="C53" s="131"/>
      <c r="D53" s="124"/>
    </row>
    <row r="54" spans="1:4" x14ac:dyDescent="0.2">
      <c r="A54" s="157"/>
      <c r="B54" s="128" t="s">
        <v>68</v>
      </c>
      <c r="C54" s="131"/>
      <c r="D54" s="124"/>
    </row>
    <row r="55" spans="1:4" ht="146.25" x14ac:dyDescent="0.2">
      <c r="A55" s="157"/>
      <c r="B55" s="123" t="s">
        <v>69</v>
      </c>
      <c r="C55" s="131"/>
      <c r="D55" s="124"/>
    </row>
    <row r="56" spans="1:4" x14ac:dyDescent="0.2">
      <c r="A56" s="157">
        <v>609.20010000000002</v>
      </c>
      <c r="B56" s="129" t="s">
        <v>70</v>
      </c>
      <c r="C56" s="150" t="s">
        <v>71</v>
      </c>
      <c r="D56" s="141"/>
    </row>
    <row r="57" spans="1:4" x14ac:dyDescent="0.2">
      <c r="A57" s="157"/>
      <c r="B57" s="123" t="s">
        <v>72</v>
      </c>
      <c r="C57" s="131"/>
      <c r="D57" s="124"/>
    </row>
    <row r="58" spans="1:4" x14ac:dyDescent="0.2">
      <c r="A58" s="157"/>
      <c r="B58" s="123"/>
      <c r="C58" s="131"/>
      <c r="D58" s="124"/>
    </row>
    <row r="59" spans="1:4" x14ac:dyDescent="0.2">
      <c r="A59" s="158">
        <v>609.6</v>
      </c>
      <c r="B59" s="127" t="s">
        <v>73</v>
      </c>
      <c r="C59" s="151" t="s">
        <v>71</v>
      </c>
      <c r="D59" s="142"/>
    </row>
    <row r="60" spans="1:4" ht="22.5" x14ac:dyDescent="0.2">
      <c r="A60" s="157"/>
      <c r="B60" s="123" t="s">
        <v>74</v>
      </c>
      <c r="C60" s="131"/>
      <c r="D60" s="124"/>
    </row>
    <row r="61" spans="1:4" x14ac:dyDescent="0.2">
      <c r="A61" s="157"/>
      <c r="B61" s="123"/>
      <c r="C61" s="131"/>
      <c r="D61" s="124"/>
    </row>
    <row r="62" spans="1:4" x14ac:dyDescent="0.2">
      <c r="A62" s="158"/>
      <c r="B62" s="127" t="s">
        <v>75</v>
      </c>
      <c r="C62" s="130"/>
      <c r="D62" s="122"/>
    </row>
    <row r="63" spans="1:4" ht="123.75" x14ac:dyDescent="0.2">
      <c r="A63" s="157"/>
      <c r="B63" s="123" t="s">
        <v>76</v>
      </c>
      <c r="C63" s="131"/>
      <c r="D63" s="124"/>
    </row>
    <row r="64" spans="1:4" x14ac:dyDescent="0.2">
      <c r="A64" s="157">
        <v>619.02</v>
      </c>
      <c r="B64" s="129" t="s">
        <v>77</v>
      </c>
      <c r="C64" s="150" t="s">
        <v>31</v>
      </c>
      <c r="D64" s="141"/>
    </row>
    <row r="65" spans="1:4" x14ac:dyDescent="0.2">
      <c r="A65" s="157"/>
      <c r="B65" s="123" t="s">
        <v>78</v>
      </c>
      <c r="C65" s="131"/>
      <c r="D65" s="124"/>
    </row>
    <row r="66" spans="1:4" x14ac:dyDescent="0.2">
      <c r="A66" s="157"/>
      <c r="B66" s="123"/>
      <c r="C66" s="131"/>
      <c r="D66" s="124"/>
    </row>
    <row r="67" spans="1:4" x14ac:dyDescent="0.2">
      <c r="A67" s="158">
        <v>601.02</v>
      </c>
      <c r="B67" s="127" t="s">
        <v>79</v>
      </c>
      <c r="C67" s="151" t="s">
        <v>20</v>
      </c>
      <c r="D67" s="142"/>
    </row>
    <row r="68" spans="1:4" ht="146.25" x14ac:dyDescent="0.2">
      <c r="A68" s="157"/>
      <c r="B68" s="123" t="s">
        <v>107</v>
      </c>
      <c r="C68" s="131"/>
      <c r="D68" s="124"/>
    </row>
    <row r="69" spans="1:4" x14ac:dyDescent="0.2">
      <c r="A69" s="157"/>
      <c r="B69" s="123"/>
      <c r="C69" s="131"/>
      <c r="D69" s="124"/>
    </row>
    <row r="70" spans="1:4" x14ac:dyDescent="0.2">
      <c r="A70" s="158"/>
      <c r="B70" s="127" t="s">
        <v>80</v>
      </c>
      <c r="C70" s="130"/>
      <c r="D70" s="122"/>
    </row>
    <row r="71" spans="1:4" ht="123.75" x14ac:dyDescent="0.2">
      <c r="A71" s="157"/>
      <c r="B71" s="123" t="s">
        <v>81</v>
      </c>
      <c r="C71" s="131"/>
      <c r="D71" s="124"/>
    </row>
    <row r="72" spans="1:4" x14ac:dyDescent="0.2">
      <c r="A72" s="157"/>
      <c r="B72" s="123"/>
      <c r="C72" s="131"/>
      <c r="D72" s="124"/>
    </row>
    <row r="73" spans="1:4" x14ac:dyDescent="0.2">
      <c r="A73" s="157"/>
      <c r="B73" s="128" t="s">
        <v>82</v>
      </c>
      <c r="C73" s="131"/>
      <c r="D73" s="124"/>
    </row>
    <row r="74" spans="1:4" x14ac:dyDescent="0.2">
      <c r="A74" s="157"/>
      <c r="B74" s="123" t="s">
        <v>36</v>
      </c>
      <c r="C74" s="131"/>
      <c r="D74" s="124"/>
    </row>
    <row r="75" spans="1:4" x14ac:dyDescent="0.2">
      <c r="A75" s="157">
        <v>617.10119999999995</v>
      </c>
      <c r="B75" s="129" t="s">
        <v>83</v>
      </c>
      <c r="C75" s="150" t="s">
        <v>20</v>
      </c>
      <c r="D75" s="141"/>
    </row>
    <row r="76" spans="1:4" x14ac:dyDescent="0.2">
      <c r="A76" s="157"/>
      <c r="B76" s="123" t="s">
        <v>84</v>
      </c>
      <c r="C76" s="131"/>
      <c r="D76" s="124"/>
    </row>
    <row r="77" spans="1:4" x14ac:dyDescent="0.2">
      <c r="A77" s="157"/>
      <c r="B77" s="123"/>
      <c r="C77" s="131"/>
      <c r="D77" s="124"/>
    </row>
    <row r="78" spans="1:4" x14ac:dyDescent="0.2">
      <c r="A78" s="158">
        <v>604.05999999999995</v>
      </c>
      <c r="B78" s="127" t="s">
        <v>85</v>
      </c>
      <c r="C78" s="151" t="s">
        <v>21</v>
      </c>
      <c r="D78" s="142"/>
    </row>
    <row r="79" spans="1:4" ht="33.75" x14ac:dyDescent="0.2">
      <c r="A79" s="157"/>
      <c r="B79" s="123" t="s">
        <v>86</v>
      </c>
      <c r="C79" s="131"/>
      <c r="D79" s="124"/>
    </row>
    <row r="80" spans="1:4" x14ac:dyDescent="0.2">
      <c r="A80" s="157"/>
      <c r="B80" s="123"/>
      <c r="C80" s="131"/>
      <c r="D80" s="124"/>
    </row>
    <row r="81" spans="1:4" x14ac:dyDescent="0.2">
      <c r="A81" s="158"/>
      <c r="B81" s="127" t="s">
        <v>87</v>
      </c>
      <c r="C81" s="130"/>
      <c r="D81" s="122"/>
    </row>
    <row r="82" spans="1:4" ht="168.75" x14ac:dyDescent="0.2">
      <c r="A82" s="157"/>
      <c r="B82" s="123" t="s">
        <v>88</v>
      </c>
      <c r="C82" s="131"/>
      <c r="D82" s="124"/>
    </row>
    <row r="83" spans="1:4" x14ac:dyDescent="0.2">
      <c r="A83" s="157">
        <v>605.02</v>
      </c>
      <c r="B83" s="129" t="s">
        <v>89</v>
      </c>
      <c r="C83" s="150" t="s">
        <v>48</v>
      </c>
      <c r="D83" s="141"/>
    </row>
    <row r="84" spans="1:4" x14ac:dyDescent="0.2">
      <c r="A84" s="157"/>
      <c r="B84" s="123" t="s">
        <v>90</v>
      </c>
      <c r="C84" s="131"/>
      <c r="D84" s="124"/>
    </row>
    <row r="85" spans="1:4" x14ac:dyDescent="0.2">
      <c r="A85" s="157"/>
      <c r="B85" s="123"/>
      <c r="C85" s="131"/>
      <c r="D85" s="124"/>
    </row>
    <row r="86" spans="1:4" x14ac:dyDescent="0.2">
      <c r="A86" s="158"/>
      <c r="B86" s="127" t="s">
        <v>91</v>
      </c>
      <c r="C86" s="130"/>
      <c r="D86" s="122"/>
    </row>
    <row r="87" spans="1:4" ht="33.75" x14ac:dyDescent="0.2">
      <c r="A87" s="157"/>
      <c r="B87" s="123" t="s">
        <v>92</v>
      </c>
      <c r="C87" s="131"/>
      <c r="D87" s="124"/>
    </row>
    <row r="88" spans="1:4" x14ac:dyDescent="0.2">
      <c r="A88" s="157">
        <v>627.01</v>
      </c>
      <c r="B88" s="129" t="s">
        <v>93</v>
      </c>
      <c r="C88" s="150" t="s">
        <v>20</v>
      </c>
      <c r="D88" s="141"/>
    </row>
    <row r="89" spans="1:4" x14ac:dyDescent="0.2">
      <c r="A89" s="157"/>
      <c r="B89" s="123" t="s">
        <v>84</v>
      </c>
      <c r="C89" s="131"/>
      <c r="D89" s="124"/>
    </row>
    <row r="90" spans="1:4" x14ac:dyDescent="0.2">
      <c r="A90" s="157"/>
      <c r="B90" s="123"/>
      <c r="C90" s="131"/>
      <c r="D90" s="124"/>
    </row>
    <row r="91" spans="1:4" x14ac:dyDescent="0.2">
      <c r="A91" s="157">
        <v>627.1</v>
      </c>
      <c r="B91" s="129" t="s">
        <v>94</v>
      </c>
      <c r="C91" s="150" t="s">
        <v>31</v>
      </c>
      <c r="D91" s="141"/>
    </row>
    <row r="92" spans="1:4" x14ac:dyDescent="0.2">
      <c r="A92" s="157"/>
      <c r="B92" s="123" t="s">
        <v>78</v>
      </c>
      <c r="C92" s="131"/>
      <c r="D92" s="124"/>
    </row>
    <row r="93" spans="1:4" x14ac:dyDescent="0.2">
      <c r="A93" s="157"/>
      <c r="B93" s="123"/>
      <c r="C93" s="131"/>
      <c r="D93" s="124"/>
    </row>
    <row r="94" spans="1:4" x14ac:dyDescent="0.2">
      <c r="A94" s="157">
        <v>627.08000000000004</v>
      </c>
      <c r="B94" s="129" t="s">
        <v>95</v>
      </c>
      <c r="C94" s="150" t="s">
        <v>31</v>
      </c>
      <c r="D94" s="141"/>
    </row>
    <row r="95" spans="1:4" x14ac:dyDescent="0.2">
      <c r="A95" s="157"/>
      <c r="B95" s="123" t="s">
        <v>78</v>
      </c>
      <c r="C95" s="131"/>
      <c r="D95" s="124"/>
    </row>
    <row r="96" spans="1:4" ht="13.5" thickBot="1" x14ac:dyDescent="0.25">
      <c r="A96" s="157"/>
      <c r="B96" s="123"/>
      <c r="C96" s="131"/>
      <c r="D96" s="124"/>
    </row>
    <row r="97" spans="1:4" ht="20.25" thickBot="1" x14ac:dyDescent="0.45">
      <c r="A97" s="159"/>
      <c r="B97" s="138" t="s">
        <v>108</v>
      </c>
      <c r="C97" s="139"/>
      <c r="D97" s="140"/>
    </row>
    <row r="98" spans="1:4" x14ac:dyDescent="0.2">
      <c r="A98" s="157">
        <v>1200.001</v>
      </c>
      <c r="B98" s="134" t="s">
        <v>30</v>
      </c>
      <c r="C98" s="150" t="s">
        <v>21</v>
      </c>
      <c r="D98" s="141"/>
    </row>
    <row r="99" spans="1:4" ht="45" x14ac:dyDescent="0.2">
      <c r="A99" s="157"/>
      <c r="B99" s="123" t="s">
        <v>97</v>
      </c>
      <c r="C99" s="131"/>
      <c r="D99" s="124"/>
    </row>
    <row r="100" spans="1:4" x14ac:dyDescent="0.2">
      <c r="A100" s="157"/>
      <c r="B100" s="123"/>
      <c r="C100" s="131"/>
      <c r="D100" s="124"/>
    </row>
    <row r="101" spans="1:4" x14ac:dyDescent="0.2">
      <c r="A101" s="158">
        <v>1200.002</v>
      </c>
      <c r="B101" s="127" t="s">
        <v>19</v>
      </c>
      <c r="C101" s="151" t="s">
        <v>20</v>
      </c>
      <c r="D101" s="142"/>
    </row>
    <row r="102" spans="1:4" ht="33.75" x14ac:dyDescent="0.2">
      <c r="A102" s="157"/>
      <c r="B102" s="148" t="s">
        <v>99</v>
      </c>
      <c r="C102" s="131"/>
      <c r="D102" s="124"/>
    </row>
    <row r="103" spans="1:4" x14ac:dyDescent="0.2">
      <c r="A103" s="157"/>
      <c r="B103" s="123"/>
      <c r="C103" s="131"/>
      <c r="D103" s="124"/>
    </row>
    <row r="104" spans="1:4" x14ac:dyDescent="0.2">
      <c r="A104" s="158">
        <v>1200.0029999999999</v>
      </c>
      <c r="B104" s="127" t="s">
        <v>23</v>
      </c>
      <c r="C104" s="151" t="s">
        <v>20</v>
      </c>
      <c r="D104" s="142"/>
    </row>
    <row r="105" spans="1:4" ht="45" x14ac:dyDescent="0.2">
      <c r="A105" s="157"/>
      <c r="B105" s="123" t="s">
        <v>98</v>
      </c>
      <c r="C105" s="131"/>
      <c r="D105" s="124"/>
    </row>
    <row r="106" spans="1:4" x14ac:dyDescent="0.2">
      <c r="A106" s="157"/>
      <c r="B106" s="123"/>
      <c r="C106" s="131"/>
      <c r="D106" s="124"/>
    </row>
    <row r="107" spans="1:4" x14ac:dyDescent="0.2">
      <c r="A107" s="158">
        <v>1200.0039999999999</v>
      </c>
      <c r="B107" s="127" t="s">
        <v>28</v>
      </c>
      <c r="C107" s="151" t="s">
        <v>29</v>
      </c>
      <c r="D107" s="142"/>
    </row>
    <row r="108" spans="1:4" ht="33.75" x14ac:dyDescent="0.2">
      <c r="A108" s="157"/>
      <c r="B108" s="123" t="s">
        <v>100</v>
      </c>
      <c r="C108" s="131"/>
      <c r="D108" s="124"/>
    </row>
    <row r="109" spans="1:4" x14ac:dyDescent="0.2">
      <c r="A109" s="157"/>
      <c r="B109" s="123"/>
      <c r="C109" s="131"/>
      <c r="D109" s="124"/>
    </row>
    <row r="110" spans="1:4" x14ac:dyDescent="0.2">
      <c r="A110" s="158">
        <v>1200.0050000000001</v>
      </c>
      <c r="B110" s="127" t="s">
        <v>33</v>
      </c>
      <c r="C110" s="151" t="s">
        <v>31</v>
      </c>
      <c r="D110" s="142"/>
    </row>
    <row r="111" spans="1:4" ht="78.75" x14ac:dyDescent="0.2">
      <c r="A111" s="157"/>
      <c r="B111" s="123" t="s">
        <v>101</v>
      </c>
      <c r="C111" s="131"/>
      <c r="D111" s="124"/>
    </row>
    <row r="112" spans="1:4" x14ac:dyDescent="0.2">
      <c r="A112" s="157"/>
      <c r="B112" s="123"/>
      <c r="C112" s="131"/>
      <c r="D112" s="124"/>
    </row>
    <row r="113" spans="1:4" x14ac:dyDescent="0.2">
      <c r="A113" s="160">
        <v>1200.008</v>
      </c>
      <c r="B113" s="127" t="s">
        <v>34</v>
      </c>
      <c r="C113" s="152" t="s">
        <v>31</v>
      </c>
      <c r="D113" s="142"/>
    </row>
    <row r="114" spans="1:4" ht="67.5" x14ac:dyDescent="0.2">
      <c r="A114" s="161"/>
      <c r="B114" s="123" t="s">
        <v>102</v>
      </c>
      <c r="C114" s="146"/>
      <c r="D114" s="124"/>
    </row>
    <row r="115" spans="1:4" x14ac:dyDescent="0.2">
      <c r="A115" s="162"/>
      <c r="B115" s="125"/>
      <c r="C115" s="147"/>
      <c r="D115" s="126"/>
    </row>
    <row r="116" spans="1:4" x14ac:dyDescent="0.2">
      <c r="C116" s="119"/>
    </row>
    <row r="117" spans="1:4" x14ac:dyDescent="0.2">
      <c r="C117" s="119"/>
    </row>
    <row r="118" spans="1:4" x14ac:dyDescent="0.2">
      <c r="C118" s="119"/>
    </row>
    <row r="119" spans="1:4" x14ac:dyDescent="0.2">
      <c r="C119" s="119"/>
    </row>
    <row r="120" spans="1:4" x14ac:dyDescent="0.2">
      <c r="C120" s="119"/>
    </row>
    <row r="121" spans="1:4" x14ac:dyDescent="0.2">
      <c r="C121" s="119"/>
    </row>
    <row r="122" spans="1:4" x14ac:dyDescent="0.2">
      <c r="C122" s="119"/>
    </row>
    <row r="123" spans="1:4" x14ac:dyDescent="0.2">
      <c r="C123" s="119"/>
    </row>
    <row r="124" spans="1:4" x14ac:dyDescent="0.2">
      <c r="C124" s="119"/>
    </row>
  </sheetData>
  <sheetProtection algorithmName="SHA-512" hashValue="q5Wum7NEJcYZpAkXNkSHY7Ph8INzKA8Rct1LXeUX/HPyh6iB/FdnXdzQABbQzE7QeBjL2l7lJkf8FeqlWbrQVQ==" saltValue="/zy5GvueDodTw7bsefsbdw==" spinCount="100000" sheet="1" objects="1" scenarios="1"/>
  <conditionalFormatting sqref="B102">
    <cfRule type="cellIs" dxfId="0" priority="1" stopIfTrue="1" operator="equal">
      <formula>""</formula>
    </cfRule>
  </conditionalFormatting>
  <printOptions horizontalCentered="1"/>
  <pageMargins left="0.39370078740157483" right="0.39370078740157483" top="0.98425196850393704" bottom="0.78740157480314965" header="0.39370078740157483" footer="0.39370078740157483"/>
  <pageSetup paperSize="9" scale="81" fitToHeight="0" orientation="portrait" r:id="rId1"/>
  <headerFooter scaleWithDoc="0">
    <oddHeader>&amp;R&amp;8LYCEE AGRICOLE OLIVIER DE SERRES
Réfection des parkings du lycée   
DCE - BPU</oddHeader>
    <oddFooter>&amp;L&amp;9Rhône Cévennes Ingénierie&amp;C&amp;8&amp;D&amp;R&amp;9&amp;P/&amp;N</oddFooter>
  </headerFooter>
  <rowBreaks count="3" manualBreakCount="3">
    <brk id="34" max="3" man="1"/>
    <brk id="66" max="3" man="1"/>
    <brk id="9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Button 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8" name="Button 5">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9" name="Button 6">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10" name="Button 7">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11" name="Button 8">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12" name="Button 9">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4" r:id="rId13" name="Button 10">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5" r:id="rId14" name="Button 1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6" r:id="rId15" name="Button 1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7" r:id="rId16" name="Button 1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8" r:id="rId17" name="Button 1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9" r:id="rId18" name="Button 15">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0" r:id="rId19" name="Button 16">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1" r:id="rId20" name="Button 17">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2" r:id="rId21" name="Button 18">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22" name="Button 19">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4" r:id="rId23" name="Button 20">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5" r:id="rId24" name="Button 2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6" r:id="rId25" name="Button 2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7" r:id="rId26" name="Button 2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8" r:id="rId27" name="Button 2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9" r:id="rId28" name="Button 25">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0" r:id="rId29" name="Button 26">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1" r:id="rId30" name="Button 27">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2" r:id="rId31" name="Button 28">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3" r:id="rId32" name="Button 29">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4" r:id="rId33" name="Button 30">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5" r:id="rId34" name="Button 31">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6" r:id="rId35" name="Button 32">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7" r:id="rId36" name="Button 33">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8" r:id="rId37" name="Button 34">
              <controlPr defaultSize="0" print="0" autoFill="0" autoPict="0" macro="[0]!Bouton1_QuandClic">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A0DDBBBDE5C4D8A4C20EADC34E17F" ma:contentTypeVersion="0" ma:contentTypeDescription="Crée un document." ma:contentTypeScope="" ma:versionID="967590395c99e34994dd0378434fb2c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CE05B8-1DE9-4F89-AA62-29AE23DD1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8D7B63-E76F-4A59-B6CE-BB3669630E6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CD4BE7D8-09D9-4A61-BA3F-390AD4663A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16</vt:i4>
      </vt:variant>
    </vt:vector>
  </HeadingPairs>
  <TitlesOfParts>
    <vt:vector size="23" baseType="lpstr">
      <vt:lpstr>Titre DQE</vt:lpstr>
      <vt:lpstr>DQE TF</vt:lpstr>
      <vt:lpstr>DQE TO 1</vt:lpstr>
      <vt:lpstr>DQE TO 2</vt:lpstr>
      <vt:lpstr>RECAP</vt:lpstr>
      <vt:lpstr>Titre BPU</vt:lpstr>
      <vt:lpstr>BPU</vt:lpstr>
      <vt:lpstr>'DQE TF'!Impression_des_titres</vt:lpstr>
      <vt:lpstr>'DQE TO 1'!Impression_des_titres</vt:lpstr>
      <vt:lpstr>'DQE TO 2'!Impression_des_titres</vt:lpstr>
      <vt:lpstr>BPU!n</vt:lpstr>
      <vt:lpstr>'DQE TF'!numero</vt:lpstr>
      <vt:lpstr>'DQE TO 1'!numero</vt:lpstr>
      <vt:lpstr>'DQE TO 2'!numero</vt:lpstr>
      <vt:lpstr>'DQE TF'!travaux</vt:lpstr>
      <vt:lpstr>'DQE TO 1'!travaux</vt:lpstr>
      <vt:lpstr>'DQE TO 2'!travaux</vt:lpstr>
      <vt:lpstr>BPU!z</vt:lpstr>
      <vt:lpstr>BPU!Zone_d_impression</vt:lpstr>
      <vt:lpstr>'DQE TF'!Zone_d_impression</vt:lpstr>
      <vt:lpstr>'DQE TO 1'!Zone_d_impression</vt:lpstr>
      <vt:lpstr>'DQE TO 2'!Zone_d_impression</vt:lpstr>
      <vt:lpstr>RECAP!Zone_d_impression</vt:lpstr>
    </vt:vector>
  </TitlesOfParts>
  <Company>RCI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Rhone Cevennes Ingenierie</dc:creator>
  <cp:lastModifiedBy>Marjorie GUERIN</cp:lastModifiedBy>
  <cp:lastPrinted>2021-02-05T10:21:42Z</cp:lastPrinted>
  <dcterms:created xsi:type="dcterms:W3CDTF">2003-07-02T06:00:55Z</dcterms:created>
  <dcterms:modified xsi:type="dcterms:W3CDTF">2021-02-09T09:36:12Z</dcterms:modified>
</cp:coreProperties>
</file>