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rus\galvez\perso\desktop\MARCHES 2021\"/>
    </mc:Choice>
  </mc:AlternateContent>
  <xr:revisionPtr revIDLastSave="0" documentId="13_ncr:1_{DCC2B7E9-CBC4-4C60-A161-C977FA5CCB21}" xr6:coauthVersionLast="36" xr6:coauthVersionMax="36" xr10:uidLastSave="{00000000-0000-0000-0000-000000000000}"/>
  <bookViews>
    <workbookView xWindow="120" yWindow="30" windowWidth="23715" windowHeight="11055" firstSheet="1" activeTab="4" xr2:uid="{00000000-000D-0000-FFFF-FFFF00000000}"/>
  </bookViews>
  <sheets>
    <sheet name="Epicerie sucrée" sheetId="1" r:id="rId1"/>
    <sheet name="Epicerie salée" sheetId="4" r:id="rId2"/>
    <sheet name="LOT LEGUMES SECS BIO" sheetId="5" r:id="rId3"/>
    <sheet name="LOT MIEL" sheetId="6" r:id="rId4"/>
    <sheet name="LOT TYPE PATES CC" sheetId="8" r:id="rId5"/>
    <sheet name="LOT CIDRE JUS DE POMME POIRE" sheetId="7" r:id="rId6"/>
  </sheets>
  <definedNames>
    <definedName name="base" localSheetId="5">#REF!</definedName>
    <definedName name="base" localSheetId="2">#REF!</definedName>
    <definedName name="base" localSheetId="3">#REF!</definedName>
    <definedName name="base" localSheetId="4">#REF!</definedName>
    <definedName name="base">#REF!</definedName>
    <definedName name="m" localSheetId="5">#REF!</definedName>
    <definedName name="m" localSheetId="2">#REF!</definedName>
    <definedName name="m" localSheetId="3">#REF!</definedName>
    <definedName name="m" localSheetId="4">#REF!</definedName>
    <definedName name="m">#REF!</definedName>
    <definedName name="men" localSheetId="5">#REF!</definedName>
    <definedName name="men" localSheetId="2">#REF!</definedName>
    <definedName name="men" localSheetId="3">#REF!</definedName>
    <definedName name="men" localSheetId="4">#REF!</definedName>
    <definedName name="men">#REF!</definedName>
    <definedName name="XX">#REF!</definedName>
  </definedNames>
  <calcPr calcId="191029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2" i="1"/>
  <c r="K83" i="1"/>
  <c r="K84" i="1"/>
  <c r="K87" i="1"/>
  <c r="K88" i="1"/>
  <c r="K89" i="1"/>
  <c r="K90" i="1"/>
  <c r="K7" i="1"/>
  <c r="G79" i="1" l="1"/>
  <c r="G68" i="1"/>
  <c r="G64" i="1"/>
  <c r="G49" i="1"/>
  <c r="G39" i="1"/>
  <c r="G20" i="1"/>
  <c r="E90" i="1"/>
  <c r="E83" i="1"/>
  <c r="E78" i="1"/>
  <c r="E74" i="1"/>
  <c r="E70" i="1"/>
  <c r="E61" i="1"/>
  <c r="E59" i="1"/>
  <c r="E54" i="1"/>
  <c r="E49" i="1"/>
  <c r="E46" i="1"/>
  <c r="E38" i="1"/>
  <c r="E34" i="1"/>
  <c r="E30" i="1"/>
  <c r="E26" i="1"/>
  <c r="E8" i="1"/>
  <c r="E12" i="1"/>
  <c r="E16" i="1"/>
  <c r="E20" i="1"/>
  <c r="G84" i="1"/>
  <c r="G77" i="1"/>
  <c r="G72" i="1"/>
  <c r="G60" i="1"/>
  <c r="G56" i="1"/>
  <c r="G46" i="1"/>
  <c r="G37" i="1"/>
  <c r="G33" i="1"/>
  <c r="G27" i="1"/>
  <c r="G8" i="1"/>
  <c r="G12" i="1"/>
  <c r="G16" i="1"/>
  <c r="G90" i="1"/>
  <c r="G78" i="1"/>
  <c r="G67" i="1"/>
  <c r="G61" i="1"/>
  <c r="G48" i="1"/>
  <c r="G32" i="1"/>
  <c r="E82" i="1"/>
  <c r="E77" i="1"/>
  <c r="E73" i="1"/>
  <c r="E69" i="1"/>
  <c r="E66" i="1"/>
  <c r="E58" i="1"/>
  <c r="G51" i="1"/>
  <c r="G31" i="1"/>
  <c r="E87" i="1"/>
  <c r="E76" i="1"/>
  <c r="E68" i="1"/>
  <c r="E53" i="1"/>
  <c r="E47" i="1"/>
  <c r="E43" i="1"/>
  <c r="E37" i="1"/>
  <c r="E32" i="1"/>
  <c r="E27" i="1"/>
  <c r="E9" i="1"/>
  <c r="E14" i="1"/>
  <c r="E19" i="1"/>
  <c r="G83" i="1"/>
  <c r="G74" i="1"/>
  <c r="G66" i="1"/>
  <c r="I66" i="1" s="1"/>
  <c r="G54" i="1"/>
  <c r="G44" i="1"/>
  <c r="G38" i="1"/>
  <c r="G30" i="1"/>
  <c r="G25" i="1"/>
  <c r="G11" i="1"/>
  <c r="G17" i="1"/>
  <c r="G87" i="1"/>
  <c r="G65" i="1"/>
  <c r="G50" i="1"/>
  <c r="G23" i="1"/>
  <c r="E84" i="1"/>
  <c r="E75" i="1"/>
  <c r="E67" i="1"/>
  <c r="E60" i="1"/>
  <c r="E51" i="1"/>
  <c r="E36" i="1"/>
  <c r="E31" i="1"/>
  <c r="E25" i="1"/>
  <c r="E10" i="1"/>
  <c r="E15" i="1"/>
  <c r="E7" i="1"/>
  <c r="G82" i="1"/>
  <c r="G73" i="1"/>
  <c r="G59" i="1"/>
  <c r="G53" i="1"/>
  <c r="G43" i="1"/>
  <c r="G36" i="1"/>
  <c r="G29" i="1"/>
  <c r="G24" i="1"/>
  <c r="G13" i="1"/>
  <c r="G18" i="1"/>
  <c r="G76" i="1"/>
  <c r="G47" i="1"/>
  <c r="G19" i="1"/>
  <c r="E80" i="1"/>
  <c r="E72" i="1"/>
  <c r="E65" i="1"/>
  <c r="E57" i="1"/>
  <c r="E50" i="1"/>
  <c r="E45" i="1"/>
  <c r="E40" i="1"/>
  <c r="E35" i="1"/>
  <c r="E29" i="1"/>
  <c r="E24" i="1"/>
  <c r="E11" i="1"/>
  <c r="E17" i="1"/>
  <c r="G80" i="1"/>
  <c r="G71" i="1"/>
  <c r="G58" i="1"/>
  <c r="G35" i="1"/>
  <c r="G28" i="1"/>
  <c r="G9" i="1"/>
  <c r="G14" i="1"/>
  <c r="G7" i="1"/>
  <c r="G69" i="1"/>
  <c r="E79" i="1"/>
  <c r="E71" i="1"/>
  <c r="E64" i="1"/>
  <c r="E56" i="1"/>
  <c r="E48" i="1"/>
  <c r="E44" i="1"/>
  <c r="E39" i="1"/>
  <c r="E33" i="1"/>
  <c r="E28" i="1"/>
  <c r="E23" i="1"/>
  <c r="E13" i="1"/>
  <c r="E18" i="1"/>
  <c r="G75" i="1"/>
  <c r="G40" i="1"/>
  <c r="G15" i="1"/>
  <c r="G70" i="1"/>
  <c r="G34" i="1"/>
  <c r="G57" i="1"/>
  <c r="G26" i="1"/>
  <c r="G45" i="1"/>
  <c r="G10" i="1"/>
  <c r="C84" i="1"/>
  <c r="C79" i="1"/>
  <c r="C75" i="1"/>
  <c r="C71" i="1"/>
  <c r="C67" i="1"/>
  <c r="C64" i="1"/>
  <c r="C60" i="1"/>
  <c r="C56" i="1"/>
  <c r="C50" i="1"/>
  <c r="C43" i="1"/>
  <c r="C39" i="1"/>
  <c r="C35" i="1"/>
  <c r="C31" i="1"/>
  <c r="C27" i="1"/>
  <c r="C23" i="1"/>
  <c r="C10" i="1"/>
  <c r="C14" i="1"/>
  <c r="C18" i="1"/>
  <c r="C90" i="1"/>
  <c r="C83" i="1"/>
  <c r="C78" i="1"/>
  <c r="C74" i="1"/>
  <c r="C70" i="1"/>
  <c r="C61" i="1"/>
  <c r="C59" i="1"/>
  <c r="C54" i="1"/>
  <c r="C49" i="1"/>
  <c r="C46" i="1"/>
  <c r="C38" i="1"/>
  <c r="C34" i="1"/>
  <c r="C30" i="1"/>
  <c r="C26" i="1"/>
  <c r="C20" i="1"/>
  <c r="C11" i="1"/>
  <c r="C15" i="1"/>
  <c r="C19" i="1"/>
  <c r="C65" i="1"/>
  <c r="C36" i="1"/>
  <c r="C24" i="1"/>
  <c r="C17" i="1"/>
  <c r="C57" i="1"/>
  <c r="C28" i="1"/>
  <c r="C13" i="1"/>
  <c r="C82" i="1"/>
  <c r="C77" i="1"/>
  <c r="C73" i="1"/>
  <c r="C69" i="1"/>
  <c r="C66" i="1"/>
  <c r="C58" i="1"/>
  <c r="C53" i="1"/>
  <c r="C48" i="1"/>
  <c r="C45" i="1"/>
  <c r="C37" i="1"/>
  <c r="C33" i="1"/>
  <c r="C29" i="1"/>
  <c r="C25" i="1"/>
  <c r="C8" i="1"/>
  <c r="C12" i="1"/>
  <c r="C16" i="1"/>
  <c r="C7" i="1"/>
  <c r="C87" i="1"/>
  <c r="C80" i="1"/>
  <c r="C76" i="1"/>
  <c r="C72" i="1"/>
  <c r="C68" i="1"/>
  <c r="C51" i="1"/>
  <c r="C47" i="1"/>
  <c r="C44" i="1"/>
  <c r="C40" i="1"/>
  <c r="C32" i="1"/>
  <c r="C9" i="1"/>
  <c r="H40" i="1" l="1"/>
  <c r="I40" i="1"/>
  <c r="H35" i="1"/>
  <c r="I35" i="1"/>
  <c r="H24" i="1"/>
  <c r="I24" i="1"/>
  <c r="H66" i="1"/>
  <c r="H31" i="1"/>
  <c r="I31" i="1"/>
  <c r="I67" i="1"/>
  <c r="H67" i="1"/>
  <c r="I60" i="1"/>
  <c r="H60" i="1"/>
  <c r="I20" i="1"/>
  <c r="H20" i="1"/>
  <c r="H10" i="1"/>
  <c r="I10" i="1"/>
  <c r="I75" i="1"/>
  <c r="H75" i="1"/>
  <c r="H76" i="1"/>
  <c r="I76" i="1"/>
  <c r="I29" i="1"/>
  <c r="H29" i="1"/>
  <c r="I17" i="1"/>
  <c r="H17" i="1"/>
  <c r="H51" i="1"/>
  <c r="I51" i="1"/>
  <c r="I78" i="1"/>
  <c r="H78" i="1"/>
  <c r="H8" i="1"/>
  <c r="I8" i="1"/>
  <c r="H72" i="1"/>
  <c r="I72" i="1"/>
  <c r="I79" i="1"/>
  <c r="H79" i="1"/>
  <c r="I45" i="1"/>
  <c r="H45" i="1"/>
  <c r="H70" i="1"/>
  <c r="I70" i="1"/>
  <c r="I9" i="1"/>
  <c r="H9" i="1"/>
  <c r="I19" i="1"/>
  <c r="H19" i="1"/>
  <c r="H18" i="1"/>
  <c r="I18" i="1"/>
  <c r="H36" i="1"/>
  <c r="I36" i="1"/>
  <c r="I73" i="1"/>
  <c r="H73" i="1"/>
  <c r="I50" i="1"/>
  <c r="H50" i="1"/>
  <c r="H11" i="1"/>
  <c r="I11" i="1"/>
  <c r="H44" i="1"/>
  <c r="I44" i="1"/>
  <c r="I83" i="1"/>
  <c r="H83" i="1"/>
  <c r="H61" i="1"/>
  <c r="I61" i="1"/>
  <c r="H90" i="1"/>
  <c r="I90" i="1"/>
  <c r="I27" i="1"/>
  <c r="H27" i="1"/>
  <c r="H46" i="1"/>
  <c r="I46" i="1"/>
  <c r="H77" i="1"/>
  <c r="I77" i="1"/>
  <c r="H49" i="1"/>
  <c r="I49" i="1"/>
  <c r="H57" i="1"/>
  <c r="I57" i="1"/>
  <c r="I7" i="1"/>
  <c r="H7" i="1"/>
  <c r="I71" i="1"/>
  <c r="H71" i="1"/>
  <c r="I53" i="1"/>
  <c r="H53" i="1"/>
  <c r="I87" i="1"/>
  <c r="H87" i="1"/>
  <c r="H30" i="1"/>
  <c r="I30" i="1"/>
  <c r="H32" i="1"/>
  <c r="I32" i="1"/>
  <c r="H12" i="1"/>
  <c r="I12" i="1"/>
  <c r="H37" i="1"/>
  <c r="I37" i="1"/>
  <c r="I68" i="1"/>
  <c r="H68" i="1"/>
  <c r="I34" i="1"/>
  <c r="H34" i="1"/>
  <c r="I14" i="1"/>
  <c r="H14" i="1"/>
  <c r="H80" i="1"/>
  <c r="I80" i="1"/>
  <c r="I59" i="1"/>
  <c r="H59" i="1"/>
  <c r="H23" i="1"/>
  <c r="I23" i="1"/>
  <c r="I38" i="1"/>
  <c r="H38" i="1"/>
  <c r="H74" i="1"/>
  <c r="I74" i="1"/>
  <c r="H48" i="1"/>
  <c r="I48" i="1"/>
  <c r="I39" i="1"/>
  <c r="H39" i="1"/>
  <c r="H26" i="1"/>
  <c r="I26" i="1"/>
  <c r="H15" i="1"/>
  <c r="I15" i="1"/>
  <c r="I69" i="1"/>
  <c r="H69" i="1"/>
  <c r="H28" i="1"/>
  <c r="I28" i="1"/>
  <c r="H58" i="1"/>
  <c r="I58" i="1"/>
  <c r="H47" i="1"/>
  <c r="I47" i="1"/>
  <c r="I13" i="1"/>
  <c r="H13" i="1"/>
  <c r="I43" i="1"/>
  <c r="H43" i="1"/>
  <c r="I82" i="1"/>
  <c r="H82" i="1"/>
  <c r="I65" i="1"/>
  <c r="H65" i="1"/>
  <c r="I25" i="1"/>
  <c r="H25" i="1"/>
  <c r="I54" i="1"/>
  <c r="H54" i="1"/>
  <c r="H16" i="1"/>
  <c r="I16" i="1"/>
  <c r="I33" i="1"/>
  <c r="H33" i="1"/>
  <c r="I56" i="1"/>
  <c r="H56" i="1"/>
  <c r="H84" i="1"/>
  <c r="I84" i="1"/>
  <c r="I64" i="1"/>
  <c r="H64" i="1"/>
</calcChain>
</file>

<file path=xl/sharedStrings.xml><?xml version="1.0" encoding="utf-8"?>
<sst xmlns="http://schemas.openxmlformats.org/spreadsheetml/2006/main" count="722" uniqueCount="285">
  <si>
    <t>N° prix</t>
  </si>
  <si>
    <t>Désignation</t>
  </si>
  <si>
    <t>Condition-
nement</t>
  </si>
  <si>
    <t>Unité de condition-
nement souhaité</t>
  </si>
  <si>
    <t>Quantité estimée
(a)</t>
  </si>
  <si>
    <t>Prix unitaire en € HT
(b)</t>
  </si>
  <si>
    <t>Montant global en € HT
(c) = (a) x (b)</t>
  </si>
  <si>
    <t xml:space="preserve">                                                     DETAIL QUANTITATIF ESTIMATIF</t>
  </si>
  <si>
    <t xml:space="preserve">                                                                               Lot 1 </t>
  </si>
  <si>
    <t>Unité de facturation                         
(kg/litres/unité)</t>
  </si>
  <si>
    <t>Ananas au sirop en tranches</t>
  </si>
  <si>
    <t>Boîte 5/1</t>
  </si>
  <si>
    <t>Bigarreaux dénoyautées au sirop</t>
  </si>
  <si>
    <t>Cocktail de fruits au sirop</t>
  </si>
  <si>
    <t>Cocktail tropical au sirop / Coupe tropicale</t>
  </si>
  <si>
    <t>Boîte 3/1</t>
  </si>
  <si>
    <t>Demi poires william au sirop</t>
  </si>
  <si>
    <t>Lychees au sirop</t>
  </si>
  <si>
    <t>Mirabelles au sirop</t>
  </si>
  <si>
    <t>Oreillons d'abricot au sirop</t>
  </si>
  <si>
    <t>Oreillons de pêche au sirop</t>
  </si>
  <si>
    <t>Pruneaux au sirop</t>
  </si>
  <si>
    <t>Segments de mandarine au sirop</t>
  </si>
  <si>
    <t>Segments de pamplemousse au sirop</t>
  </si>
  <si>
    <t xml:space="preserve">Apifruit ou équivalent pommes entières </t>
  </si>
  <si>
    <t>Poche - Au kg</t>
  </si>
  <si>
    <t>Apifruit ou équivalent pommes quartiers</t>
  </si>
  <si>
    <t>Apifruit ou équivalent pruneaux</t>
  </si>
  <si>
    <t>Compote d'abricots</t>
  </si>
  <si>
    <t>Compote d'ananas</t>
  </si>
  <si>
    <t>Compote de cassis</t>
  </si>
  <si>
    <t>Compote de framboises</t>
  </si>
  <si>
    <t>Compote de pommes</t>
  </si>
  <si>
    <t>Compote de pêches</t>
  </si>
  <si>
    <t>Compote pâtissière</t>
  </si>
  <si>
    <t xml:space="preserve">Compote individuelle aux pommes </t>
  </si>
  <si>
    <t>Portion</t>
  </si>
  <si>
    <t>Compote individuelle assortiment</t>
  </si>
  <si>
    <t>Confiture d'abricot</t>
  </si>
  <si>
    <t>Confiture de fraises</t>
  </si>
  <si>
    <t>Confiture de groseilles</t>
  </si>
  <si>
    <t>Crème chocolat Mont Blanc ou équivalent</t>
  </si>
  <si>
    <t>Crème vanille Mont Blanc ou équivalent</t>
  </si>
  <si>
    <t>Crème caramel Mont Blanc ou équivalent</t>
  </si>
  <si>
    <t>Crème pâtissière à chaud Moench ou équivalent</t>
  </si>
  <si>
    <t>Préparation pour crème brûlée</t>
  </si>
  <si>
    <t>Boîte</t>
  </si>
  <si>
    <t>Préparation pour entrements vanille Alsa ou équivalent</t>
  </si>
  <si>
    <t>Préparation pour mousse au chocolat blanc</t>
  </si>
  <si>
    <t>Préparation pour mousse au chocolat noir</t>
  </si>
  <si>
    <t>Préparation pour mousse à la noix de coco</t>
  </si>
  <si>
    <t>Préparation Noir Délice</t>
  </si>
  <si>
    <t>Préparation pour brownies</t>
  </si>
  <si>
    <t>Préparation pour muffin</t>
  </si>
  <si>
    <t>Préparation pour tiramisu</t>
  </si>
  <si>
    <t>Préparation Yogosoft</t>
  </si>
  <si>
    <t>Génoise nature en plaque</t>
  </si>
  <si>
    <t>Carton</t>
  </si>
  <si>
    <t>Amandes effilées</t>
  </si>
  <si>
    <t>Amandes en poudre</t>
  </si>
  <si>
    <t>Arôme café en bouteille</t>
  </si>
  <si>
    <t>Arôme patrelle</t>
  </si>
  <si>
    <t>Arôme vanille extrait</t>
  </si>
  <si>
    <t>Cacao amer</t>
  </si>
  <si>
    <t xml:space="preserve"> kg</t>
  </si>
  <si>
    <t>litre</t>
  </si>
  <si>
    <t>Couverture chocolat noir</t>
  </si>
  <si>
    <t>kg</t>
  </si>
  <si>
    <t>Drops chocolat</t>
  </si>
  <si>
    <t>Fondant blanc</t>
  </si>
  <si>
    <t>Fruits confits en cubes</t>
  </si>
  <si>
    <t>Maïzena</t>
  </si>
  <si>
    <t>Nappage blond</t>
  </si>
  <si>
    <t>Nappage rouge</t>
  </si>
  <si>
    <t>Noix de coco râpée</t>
  </si>
  <si>
    <t>Pralin</t>
  </si>
  <si>
    <t>Vermicelle au chocolat</t>
  </si>
  <si>
    <t>Vermicelle multicolore</t>
  </si>
  <si>
    <t>Sucre cristallisé</t>
  </si>
  <si>
    <t>Sac de 20 kgs</t>
  </si>
  <si>
    <t>Sucre en morceaux n°4</t>
  </si>
  <si>
    <t>Sucre glace</t>
  </si>
  <si>
    <t>Sucre cassonnade</t>
  </si>
  <si>
    <t>Sucre grains calibre 6</t>
  </si>
  <si>
    <t>Céréales chocokrispies</t>
  </si>
  <si>
    <t>Céréales au chocolat</t>
  </si>
  <si>
    <t>Céréales miel pops</t>
  </si>
  <si>
    <t>Petit-déjeûner chocolaté 32% de poudre de cacao fortement dégraissée</t>
  </si>
  <si>
    <t>Jus d'orange en 1 litre 100% jus de fruit</t>
  </si>
  <si>
    <t>Tartelette sablée sucrée 85 mm</t>
  </si>
  <si>
    <t>unité</t>
  </si>
  <si>
    <t>Tartelette salée neutre 83 mm</t>
  </si>
  <si>
    <t>Roulet à garnir 29 g</t>
  </si>
  <si>
    <t>Croûte à bouchée 35 g</t>
  </si>
  <si>
    <t xml:space="preserve"> litre</t>
  </si>
  <si>
    <t xml:space="preserve">Asperges </t>
  </si>
  <si>
    <t>Boîte 2/1</t>
  </si>
  <si>
    <t>Bisque de homard</t>
  </si>
  <si>
    <t>Cannellonis</t>
  </si>
  <si>
    <t xml:space="preserve">Câpres </t>
  </si>
  <si>
    <t>Boîte 4/4</t>
  </si>
  <si>
    <t>Cerneaux de noix</t>
  </si>
  <si>
    <t>Sachet</t>
  </si>
  <si>
    <t>Noisettes hâchées</t>
  </si>
  <si>
    <t>Noisettes entières</t>
  </si>
  <si>
    <t>Champignons émincés naturels</t>
  </si>
  <si>
    <t>Cœur de palmier</t>
  </si>
  <si>
    <t>Cornichons 80/119 fins</t>
  </si>
  <si>
    <t>Côtes de blettes</t>
  </si>
  <si>
    <t>Endives</t>
  </si>
  <si>
    <t>Epi de maïs</t>
  </si>
  <si>
    <t>Flageolets verts</t>
  </si>
  <si>
    <t>Fonds d'artichauts</t>
  </si>
  <si>
    <t xml:space="preserve">Gésiers </t>
  </si>
  <si>
    <t>Haricots beurre</t>
  </si>
  <si>
    <t>Haricots rouges</t>
  </si>
  <si>
    <t>Haricots verts très fins</t>
  </si>
  <si>
    <t>Harissa</t>
  </si>
  <si>
    <t>Macédoine de légumes extra</t>
  </si>
  <si>
    <t>Maïs en grains</t>
  </si>
  <si>
    <t>Olives entières noires dénoyautées</t>
  </si>
  <si>
    <t>Olives entières vertes dénoyautées</t>
  </si>
  <si>
    <t>Petits pois et carottes très fins</t>
  </si>
  <si>
    <t>Poireaux blancs</t>
  </si>
  <si>
    <t>Purée de tomates double concentré</t>
  </si>
  <si>
    <t>Quenelles de volaille</t>
  </si>
  <si>
    <t>Ratatouille</t>
  </si>
  <si>
    <t>Raviolis</t>
  </si>
  <si>
    <t>Salsifis</t>
  </si>
  <si>
    <t>Pousses de soja</t>
  </si>
  <si>
    <t>Tomates concassées</t>
  </si>
  <si>
    <t>Filets de maquereaux à la moutarde</t>
  </si>
  <si>
    <t>Sardines</t>
  </si>
  <si>
    <t>Thon naturel entier</t>
  </si>
  <si>
    <t>Quinoa</t>
  </si>
  <si>
    <t>Blé entier</t>
  </si>
  <si>
    <t>Semoule de blé fine</t>
  </si>
  <si>
    <t>Semoule de couscous moyen</t>
  </si>
  <si>
    <t>Sac de 5 kgs</t>
  </si>
  <si>
    <t>Lasagnes en plaque</t>
  </si>
  <si>
    <t>Pâtes tortis aux œufs</t>
  </si>
  <si>
    <t>Pâtes coquillettes aux œufs</t>
  </si>
  <si>
    <t>Pâtes spaghetti aux œufs</t>
  </si>
  <si>
    <t>Pâtes tagliatelles aux œufs</t>
  </si>
  <si>
    <t>Pâtes petites perles</t>
  </si>
  <si>
    <t>Pâtes chinoises</t>
  </si>
  <si>
    <t>Purée de pommes de terre en poudre</t>
  </si>
  <si>
    <t>Riz glacé rond</t>
  </si>
  <si>
    <t>Riz prétraité long étuvé</t>
  </si>
  <si>
    <t>Riz basmati</t>
  </si>
  <si>
    <t>Huile pour friture à haute température</t>
  </si>
  <si>
    <t>Huile de colza</t>
  </si>
  <si>
    <t>Huile d'olive</t>
  </si>
  <si>
    <t>Huile de sésame</t>
  </si>
  <si>
    <t>Vinaigre d'alcool</t>
  </si>
  <si>
    <t>Vinaigre balsamique rouge</t>
  </si>
  <si>
    <t>Vinaigre balsamique blanc</t>
  </si>
  <si>
    <t>Farine type 55</t>
  </si>
  <si>
    <t>Moutarde</t>
  </si>
  <si>
    <t>Seau de 5 kgs</t>
  </si>
  <si>
    <t>Moutarde en distributeur Amora ou équivalent</t>
  </si>
  <si>
    <t>Distributeur de 5 kgs</t>
  </si>
  <si>
    <t>Ketchup en distributeur Amora ou équivalent</t>
  </si>
  <si>
    <t>Ditributeur de 5 kgs</t>
  </si>
  <si>
    <t>Poivre moulu</t>
  </si>
  <si>
    <t>Poivre mignonette</t>
  </si>
  <si>
    <t>Poivre vert</t>
  </si>
  <si>
    <t>Sel fin</t>
  </si>
  <si>
    <t>Sel gros</t>
  </si>
  <si>
    <t>Spray graisse alimentaire</t>
  </si>
  <si>
    <t>Bombe</t>
  </si>
  <si>
    <t>Cannelle en poudre</t>
  </si>
  <si>
    <t>Clous de girofle</t>
  </si>
  <si>
    <t>Coriandre</t>
  </si>
  <si>
    <t>Cumin</t>
  </si>
  <si>
    <t>Curry</t>
  </si>
  <si>
    <t>Epices pour couscous Alsa ou équivalent</t>
  </si>
  <si>
    <t>Epice Kebab Alsa ou équivalent</t>
  </si>
  <si>
    <t>Epice Paëlla Alsa ou équivalent</t>
  </si>
  <si>
    <t>Epice Rizdor Alsa ou équivalent</t>
  </si>
  <si>
    <t>Epice Tex Mex Alsa ou équivalent</t>
  </si>
  <si>
    <t>Herbes de Provence</t>
  </si>
  <si>
    <t>Muscade</t>
  </si>
  <si>
    <t>Origan</t>
  </si>
  <si>
    <t>Paprika</t>
  </si>
  <si>
    <t>Piment doux</t>
  </si>
  <si>
    <t>Tabasco</t>
  </si>
  <si>
    <t>Flacon</t>
  </si>
  <si>
    <t>Thym</t>
  </si>
  <si>
    <t>Sauce soja</t>
  </si>
  <si>
    <t>Sauce tomate coulis</t>
  </si>
  <si>
    <t>Bouillon de volaille</t>
  </si>
  <si>
    <t>Fonds brun lié</t>
  </si>
  <si>
    <t>Fumet de poisson</t>
  </si>
  <si>
    <t>Jus de veau lié</t>
  </si>
  <si>
    <t>Croûtons nature pour salade</t>
  </si>
  <si>
    <t>Café dose Miko Perco S ou équivalent</t>
  </si>
  <si>
    <t>Dose</t>
  </si>
  <si>
    <t>Cidre de cuisine</t>
  </si>
  <si>
    <t>Litre</t>
  </si>
  <si>
    <t>Crème de framboise</t>
  </si>
  <si>
    <t>Crème de cassis</t>
  </si>
  <si>
    <t>Eau minérale 50 cl</t>
  </si>
  <si>
    <t>Bouteille</t>
  </si>
  <si>
    <t>Eau minérale 1,5 l</t>
  </si>
  <si>
    <t>Jus de citron</t>
  </si>
  <si>
    <t>Bouteille de 1 litre</t>
  </si>
  <si>
    <t>Kirsh dénaturé</t>
  </si>
  <si>
    <t>Madère dénaturé</t>
  </si>
  <si>
    <t>Rhum pâtissier</t>
  </si>
  <si>
    <t>Thé aux fruits rouges</t>
  </si>
  <si>
    <t>Assortiment de thés</t>
  </si>
  <si>
    <t>Vin blanc de cuisine</t>
  </si>
  <si>
    <t>Vin rouge de cuisine</t>
  </si>
  <si>
    <t>Vin rouge de table</t>
  </si>
  <si>
    <t>Vin blanc de table</t>
  </si>
  <si>
    <t>Biscuits réception sucrés</t>
  </si>
  <si>
    <t>Biscuits réception salés</t>
  </si>
  <si>
    <t>Prix unitaire TTC</t>
  </si>
  <si>
    <t>DETAIL QUANTITATIF ESTIMATIF ET BORDEREAU DES PRIX UNITAIRES</t>
  </si>
  <si>
    <t>LOT 1 : Epicerie sucrée et salée conventionnelle</t>
  </si>
  <si>
    <t>MIETTES DE CRABE EN BOITE</t>
  </si>
  <si>
    <t>BOITE DE 1 KG</t>
  </si>
  <si>
    <t>5/1</t>
  </si>
  <si>
    <t>3/1</t>
  </si>
  <si>
    <t>SCH</t>
  </si>
  <si>
    <t>CRT</t>
  </si>
  <si>
    <t>4/4</t>
  </si>
  <si>
    <t>BTL</t>
  </si>
  <si>
    <t>SAC</t>
  </si>
  <si>
    <t>BID</t>
  </si>
  <si>
    <t>BTE</t>
  </si>
  <si>
    <t>POT</t>
  </si>
  <si>
    <t>PQT</t>
  </si>
  <si>
    <t>A10</t>
  </si>
  <si>
    <t>FLAP</t>
  </si>
  <si>
    <t>FLC</t>
  </si>
  <si>
    <t>COFF</t>
  </si>
  <si>
    <t>BMB</t>
  </si>
  <si>
    <t>SEAU</t>
  </si>
  <si>
    <t>DIST</t>
  </si>
  <si>
    <t>Cornichons rondelles</t>
  </si>
  <si>
    <t>Boite 5/1</t>
  </si>
  <si>
    <t>Filet de maquereau au vin blanc</t>
  </si>
  <si>
    <t>Boite 3/1</t>
  </si>
  <si>
    <t>Sardines à la tomate</t>
  </si>
  <si>
    <t>Sac</t>
  </si>
  <si>
    <t>Kg</t>
  </si>
  <si>
    <t>Huile de noisette</t>
  </si>
  <si>
    <t>Huile de noix</t>
  </si>
  <si>
    <t>Piment d'Espelette AOP</t>
  </si>
  <si>
    <t>Boite</t>
  </si>
  <si>
    <t>Piment oiseau</t>
  </si>
  <si>
    <t>Laurier</t>
  </si>
  <si>
    <t>Tomate poudre</t>
  </si>
  <si>
    <t>Calvados</t>
  </si>
  <si>
    <t>Porto</t>
  </si>
  <si>
    <t>Génoise au chocolat en plaque</t>
  </si>
  <si>
    <t>Amandes entières</t>
  </si>
  <si>
    <t>Ssachet de 1 kg</t>
  </si>
  <si>
    <t>Céréales Muësli</t>
  </si>
  <si>
    <t>Unité</t>
  </si>
  <si>
    <t>Jus de raisin</t>
  </si>
  <si>
    <t>Nutella</t>
  </si>
  <si>
    <t>Pot de 1 kg</t>
  </si>
  <si>
    <t>Boulghour</t>
  </si>
  <si>
    <t xml:space="preserve">Flageolets </t>
  </si>
  <si>
    <t>Lentilles vertes</t>
  </si>
  <si>
    <t>Lingots blancs</t>
  </si>
  <si>
    <t>Pois chiches</t>
  </si>
  <si>
    <t>Haricots Pinto</t>
  </si>
  <si>
    <t>LOT LEGUMES SECS BIOLOGIQUES</t>
  </si>
  <si>
    <t>LOT MIEL CIRCUIT COURT</t>
  </si>
  <si>
    <t>Miel de fleurs</t>
  </si>
  <si>
    <t xml:space="preserve">Pot </t>
  </si>
  <si>
    <t>Pot</t>
  </si>
  <si>
    <t>LOT CIDRE JUS DE POMME POIRE CIRCUIT COURT</t>
  </si>
  <si>
    <t>Cidre</t>
  </si>
  <si>
    <t>Poiré</t>
  </si>
  <si>
    <t>Jus de pommes</t>
  </si>
  <si>
    <t>Gélatine texture KNORR</t>
  </si>
  <si>
    <t>Gélatine 200 bloom qualité Or</t>
  </si>
  <si>
    <t>LOT TYPE PATES ISSUES DE CIRCUIT COURT DE COMMERCIALISATION</t>
  </si>
  <si>
    <t xml:space="preserve">Type pâtes </t>
  </si>
  <si>
    <t>5 kgs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</si>
</sst>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3" xfId="0" applyBorder="1"/>
    <xf numFmtId="0" fontId="3" fillId="0" borderId="3" xfId="0" applyFont="1" applyBorder="1"/>
    <xf numFmtId="16" fontId="3" fillId="0" borderId="3" xfId="0" applyNumberFormat="1" applyFont="1" applyBorder="1"/>
    <xf numFmtId="0" fontId="0" fillId="0" borderId="4" xfId="0" applyBorder="1"/>
    <xf numFmtId="0" fontId="3" fillId="0" borderId="4" xfId="0" applyFont="1" applyBorder="1"/>
    <xf numFmtId="16" fontId="3" fillId="0" borderId="4" xfId="0" applyNumberFormat="1" applyFont="1" applyBorder="1"/>
    <xf numFmtId="0" fontId="3" fillId="0" borderId="4" xfId="0" applyFont="1" applyBorder="1" applyAlignment="1">
      <alignment wrapText="1"/>
    </xf>
    <xf numFmtId="16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center"/>
    </xf>
    <xf numFmtId="0" fontId="3" fillId="0" borderId="4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3" fillId="0" borderId="5" xfId="0" applyFont="1" applyFill="1" applyBorder="1" applyAlignment="1">
      <alignment wrapText="1"/>
    </xf>
    <xf numFmtId="0" fontId="3" fillId="0" borderId="5" xfId="0" applyFont="1" applyBorder="1"/>
    <xf numFmtId="0" fontId="3" fillId="0" borderId="3" xfId="0" applyFont="1" applyBorder="1" applyAlignment="1">
      <alignment wrapText="1"/>
    </xf>
    <xf numFmtId="16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6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/>
    </xf>
    <xf numFmtId="1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16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16" fontId="4" fillId="0" borderId="4" xfId="0" applyNumberFormat="1" applyFont="1" applyBorder="1" applyAlignment="1">
      <alignment horizontal="center" vertical="center"/>
    </xf>
    <xf numFmtId="16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/>
    <xf numFmtId="0" fontId="4" fillId="0" borderId="5" xfId="0" applyFont="1" applyBorder="1"/>
    <xf numFmtId="16" fontId="4" fillId="0" borderId="3" xfId="0" applyNumberFormat="1" applyFont="1" applyBorder="1" applyAlignment="1">
      <alignment vertical="center"/>
    </xf>
    <xf numFmtId="16" fontId="4" fillId="0" borderId="4" xfId="0" applyNumberFormat="1" applyFont="1" applyBorder="1" applyAlignment="1">
      <alignment vertical="center"/>
    </xf>
    <xf numFmtId="16" fontId="4" fillId="0" borderId="4" xfId="0" applyNumberFormat="1" applyFont="1" applyBorder="1"/>
    <xf numFmtId="16" fontId="4" fillId="0" borderId="4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9" xfId="0" applyFont="1" applyBorder="1" applyAlignment="1">
      <alignment horizontal="center"/>
    </xf>
    <xf numFmtId="0" fontId="0" fillId="0" borderId="12" xfId="0" applyBorder="1"/>
    <xf numFmtId="0" fontId="0" fillId="0" borderId="2" xfId="0" applyBorder="1"/>
    <xf numFmtId="0" fontId="3" fillId="0" borderId="2" xfId="0" applyFont="1" applyBorder="1"/>
    <xf numFmtId="16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16" fontId="3" fillId="0" borderId="5" xfId="0" applyNumberFormat="1" applyFont="1" applyBorder="1"/>
    <xf numFmtId="0" fontId="0" fillId="0" borderId="13" xfId="0" applyBorder="1"/>
    <xf numFmtId="0" fontId="3" fillId="0" borderId="14" xfId="0" applyFont="1" applyBorder="1"/>
    <xf numFmtId="0" fontId="3" fillId="0" borderId="15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/>
    </xf>
    <xf numFmtId="0" fontId="1" fillId="0" borderId="5" xfId="0" applyFont="1" applyBorder="1"/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0" xfId="0" applyFont="1" applyBorder="1"/>
    <xf numFmtId="0" fontId="3" fillId="0" borderId="11" xfId="0" applyFont="1" applyBorder="1"/>
    <xf numFmtId="16" fontId="4" fillId="0" borderId="10" xfId="0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6"/>
  <sheetViews>
    <sheetView topLeftCell="A70" workbookViewId="0">
      <selection activeCell="E98" sqref="E98"/>
    </sheetView>
  </sheetViews>
  <sheetFormatPr baseColWidth="10" defaultRowHeight="15" x14ac:dyDescent="0.25"/>
  <cols>
    <col min="2" max="2" width="58.5703125" customWidth="1"/>
    <col min="3" max="3" width="46" bestFit="1" customWidth="1"/>
    <col min="4" max="4" width="13.7109375" style="40" customWidth="1"/>
    <col min="5" max="5" width="13.5703125" style="40" customWidth="1"/>
    <col min="8" max="8" width="16.7109375" customWidth="1"/>
    <col min="9" max="9" width="11" customWidth="1"/>
  </cols>
  <sheetData>
    <row r="1" spans="1:11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111"/>
    </row>
    <row r="3" spans="1:11" x14ac:dyDescent="0.25">
      <c r="A3" t="s">
        <v>8</v>
      </c>
      <c r="B3" s="112" t="s">
        <v>220</v>
      </c>
      <c r="C3" s="112"/>
      <c r="D3" s="112"/>
      <c r="E3" s="112"/>
      <c r="F3" s="112"/>
      <c r="G3" s="112"/>
      <c r="H3" s="112"/>
      <c r="I3" s="112"/>
    </row>
    <row r="5" spans="1:11" ht="6.75" customHeight="1" x14ac:dyDescent="0.25"/>
    <row r="6" spans="1:11" s="49" customFormat="1" ht="78" customHeight="1" x14ac:dyDescent="0.25">
      <c r="A6" s="45" t="s">
        <v>0</v>
      </c>
      <c r="B6" s="46" t="s">
        <v>1</v>
      </c>
      <c r="C6" s="47" t="s">
        <v>2</v>
      </c>
      <c r="D6" s="47" t="s">
        <v>3</v>
      </c>
      <c r="E6" s="47" t="s">
        <v>9</v>
      </c>
      <c r="F6" s="48" t="s">
        <v>4</v>
      </c>
      <c r="G6" s="47" t="s">
        <v>5</v>
      </c>
      <c r="H6" s="47" t="s">
        <v>6</v>
      </c>
      <c r="I6" s="47" t="s">
        <v>218</v>
      </c>
    </row>
    <row r="7" spans="1:11" ht="15" customHeight="1" x14ac:dyDescent="0.25">
      <c r="A7" s="10"/>
      <c r="B7" s="11" t="s">
        <v>10</v>
      </c>
      <c r="C7" s="11" t="e">
        <f t="shared" ref="C7:C20" si="0">VLOOKUP(A7,base,11,FALSE)</f>
        <v>#REF!</v>
      </c>
      <c r="D7" s="53" t="s">
        <v>11</v>
      </c>
      <c r="E7" s="50" t="e">
        <f t="shared" ref="E7:E20" si="1">VLOOKUP(A7,base,3,FALSE)</f>
        <v>#REF!</v>
      </c>
      <c r="F7" s="11">
        <v>48</v>
      </c>
      <c r="G7" s="11" t="e">
        <f t="shared" ref="G7:G18" si="2">VLOOKUP(A7,base,8,FALSE)</f>
        <v>#REF!</v>
      </c>
      <c r="H7" s="11" t="e">
        <f>ROUND((F7*G7),3)</f>
        <v>#REF!</v>
      </c>
      <c r="I7" s="11" t="e">
        <f>ROUND((G7*1.055),3)</f>
        <v>#REF!</v>
      </c>
      <c r="K7" t="e">
        <f t="shared" ref="K7:K38" si="3">VLOOKUP(A7,base,2,FALSE)</f>
        <v>#REF!</v>
      </c>
    </row>
    <row r="8" spans="1:11" ht="15" customHeight="1" x14ac:dyDescent="0.25">
      <c r="A8" s="13"/>
      <c r="B8" s="14" t="s">
        <v>12</v>
      </c>
      <c r="C8" s="14" t="e">
        <f t="shared" si="0"/>
        <v>#REF!</v>
      </c>
      <c r="D8" s="54" t="s">
        <v>11</v>
      </c>
      <c r="E8" s="36" t="e">
        <f t="shared" si="1"/>
        <v>#REF!</v>
      </c>
      <c r="F8" s="14">
        <v>12</v>
      </c>
      <c r="G8" s="14" t="e">
        <f t="shared" si="2"/>
        <v>#REF!</v>
      </c>
      <c r="H8" s="14" t="e">
        <f t="shared" ref="H8:H20" si="4">ROUND((F8*G8),3)</f>
        <v>#REF!</v>
      </c>
      <c r="I8" s="14" t="e">
        <f t="shared" ref="I8:I20" si="5">ROUND((G8*1.055),3)</f>
        <v>#REF!</v>
      </c>
      <c r="K8" t="e">
        <f t="shared" si="3"/>
        <v>#REF!</v>
      </c>
    </row>
    <row r="9" spans="1:11" ht="15" customHeight="1" x14ac:dyDescent="0.25">
      <c r="A9" s="13"/>
      <c r="B9" s="14" t="s">
        <v>13</v>
      </c>
      <c r="C9" s="14" t="e">
        <f t="shared" si="0"/>
        <v>#REF!</v>
      </c>
      <c r="D9" s="54" t="s">
        <v>11</v>
      </c>
      <c r="E9" s="36" t="e">
        <f t="shared" si="1"/>
        <v>#REF!</v>
      </c>
      <c r="F9" s="14">
        <v>72</v>
      </c>
      <c r="G9" s="14" t="e">
        <f t="shared" si="2"/>
        <v>#REF!</v>
      </c>
      <c r="H9" s="14" t="e">
        <f t="shared" si="4"/>
        <v>#REF!</v>
      </c>
      <c r="I9" s="14" t="e">
        <f t="shared" si="5"/>
        <v>#REF!</v>
      </c>
      <c r="K9" t="e">
        <f t="shared" si="3"/>
        <v>#REF!</v>
      </c>
    </row>
    <row r="10" spans="1:11" ht="15" customHeight="1" x14ac:dyDescent="0.25">
      <c r="A10" s="13"/>
      <c r="B10" s="16" t="s">
        <v>14</v>
      </c>
      <c r="C10" s="14" t="e">
        <f t="shared" si="0"/>
        <v>#REF!</v>
      </c>
      <c r="D10" s="55" t="s">
        <v>15</v>
      </c>
      <c r="E10" s="36" t="e">
        <f t="shared" si="1"/>
        <v>#REF!</v>
      </c>
      <c r="F10" s="18">
        <v>24</v>
      </c>
      <c r="G10" s="18" t="e">
        <f t="shared" si="2"/>
        <v>#REF!</v>
      </c>
      <c r="H10" s="14" t="e">
        <f t="shared" si="4"/>
        <v>#REF!</v>
      </c>
      <c r="I10" s="14" t="e">
        <f t="shared" si="5"/>
        <v>#REF!</v>
      </c>
      <c r="K10" t="e">
        <f t="shared" si="3"/>
        <v>#REF!</v>
      </c>
    </row>
    <row r="11" spans="1:11" ht="15" customHeight="1" x14ac:dyDescent="0.25">
      <c r="A11" s="13"/>
      <c r="B11" s="14" t="s">
        <v>16</v>
      </c>
      <c r="C11" s="14" t="e">
        <f t="shared" si="0"/>
        <v>#REF!</v>
      </c>
      <c r="D11" s="54" t="s">
        <v>11</v>
      </c>
      <c r="E11" s="36" t="e">
        <f t="shared" si="1"/>
        <v>#REF!</v>
      </c>
      <c r="F11" s="14">
        <v>96</v>
      </c>
      <c r="G11" s="14" t="e">
        <f t="shared" si="2"/>
        <v>#REF!</v>
      </c>
      <c r="H11" s="14" t="e">
        <f t="shared" si="4"/>
        <v>#REF!</v>
      </c>
      <c r="I11" s="14" t="e">
        <f t="shared" si="5"/>
        <v>#REF!</v>
      </c>
      <c r="K11" t="e">
        <f t="shared" si="3"/>
        <v>#REF!</v>
      </c>
    </row>
    <row r="12" spans="1:11" ht="15" customHeight="1" x14ac:dyDescent="0.25">
      <c r="A12" s="13"/>
      <c r="B12" s="14" t="s">
        <v>17</v>
      </c>
      <c r="C12" s="14" t="e">
        <f t="shared" si="0"/>
        <v>#REF!</v>
      </c>
      <c r="D12" s="54" t="s">
        <v>15</v>
      </c>
      <c r="E12" s="36" t="e">
        <f t="shared" si="1"/>
        <v>#REF!</v>
      </c>
      <c r="F12" s="14">
        <v>24</v>
      </c>
      <c r="G12" s="14" t="e">
        <f t="shared" si="2"/>
        <v>#REF!</v>
      </c>
      <c r="H12" s="14" t="e">
        <f t="shared" si="4"/>
        <v>#REF!</v>
      </c>
      <c r="I12" s="14" t="e">
        <f t="shared" si="5"/>
        <v>#REF!</v>
      </c>
      <c r="K12" t="e">
        <f t="shared" si="3"/>
        <v>#REF!</v>
      </c>
    </row>
    <row r="13" spans="1:11" ht="15" customHeight="1" x14ac:dyDescent="0.25">
      <c r="A13" s="13"/>
      <c r="B13" s="14" t="s">
        <v>18</v>
      </c>
      <c r="C13" s="14" t="e">
        <f t="shared" si="0"/>
        <v>#REF!</v>
      </c>
      <c r="D13" s="54" t="s">
        <v>11</v>
      </c>
      <c r="E13" s="36" t="e">
        <f t="shared" si="1"/>
        <v>#REF!</v>
      </c>
      <c r="F13" s="14">
        <v>36</v>
      </c>
      <c r="G13" s="14" t="e">
        <f t="shared" si="2"/>
        <v>#REF!</v>
      </c>
      <c r="H13" s="14" t="e">
        <f t="shared" si="4"/>
        <v>#REF!</v>
      </c>
      <c r="I13" s="14" t="e">
        <f t="shared" si="5"/>
        <v>#REF!</v>
      </c>
      <c r="K13" t="e">
        <f t="shared" si="3"/>
        <v>#REF!</v>
      </c>
    </row>
    <row r="14" spans="1:11" ht="15" customHeight="1" x14ac:dyDescent="0.25">
      <c r="A14" s="13"/>
      <c r="B14" s="14" t="s">
        <v>19</v>
      </c>
      <c r="C14" s="14" t="e">
        <f t="shared" si="0"/>
        <v>#REF!</v>
      </c>
      <c r="D14" s="54" t="s">
        <v>11</v>
      </c>
      <c r="E14" s="36" t="e">
        <f t="shared" si="1"/>
        <v>#REF!</v>
      </c>
      <c r="F14" s="14">
        <v>48</v>
      </c>
      <c r="G14" s="14" t="e">
        <f t="shared" si="2"/>
        <v>#REF!</v>
      </c>
      <c r="H14" s="14" t="e">
        <f t="shared" si="4"/>
        <v>#REF!</v>
      </c>
      <c r="I14" s="14" t="e">
        <f t="shared" si="5"/>
        <v>#REF!</v>
      </c>
      <c r="K14" t="e">
        <f t="shared" si="3"/>
        <v>#REF!</v>
      </c>
    </row>
    <row r="15" spans="1:11" ht="15" customHeight="1" x14ac:dyDescent="0.25">
      <c r="A15" s="13"/>
      <c r="B15" s="14" t="s">
        <v>20</v>
      </c>
      <c r="C15" s="14" t="e">
        <f t="shared" si="0"/>
        <v>#REF!</v>
      </c>
      <c r="D15" s="54" t="s">
        <v>11</v>
      </c>
      <c r="E15" s="36" t="e">
        <f t="shared" si="1"/>
        <v>#REF!</v>
      </c>
      <c r="F15" s="14">
        <v>72</v>
      </c>
      <c r="G15" s="14" t="e">
        <f t="shared" si="2"/>
        <v>#REF!</v>
      </c>
      <c r="H15" s="14" t="e">
        <f t="shared" si="4"/>
        <v>#REF!</v>
      </c>
      <c r="I15" s="14" t="e">
        <f t="shared" si="5"/>
        <v>#REF!</v>
      </c>
      <c r="K15" t="e">
        <f t="shared" si="3"/>
        <v>#REF!</v>
      </c>
    </row>
    <row r="16" spans="1:11" ht="15" customHeight="1" x14ac:dyDescent="0.25">
      <c r="A16" s="13"/>
      <c r="B16" s="14" t="s">
        <v>21</v>
      </c>
      <c r="C16" s="14" t="e">
        <f t="shared" si="0"/>
        <v>#REF!</v>
      </c>
      <c r="D16" s="54" t="s">
        <v>11</v>
      </c>
      <c r="E16" s="36" t="e">
        <f t="shared" si="1"/>
        <v>#REF!</v>
      </c>
      <c r="F16" s="14">
        <v>12</v>
      </c>
      <c r="G16" s="14" t="e">
        <f t="shared" si="2"/>
        <v>#REF!</v>
      </c>
      <c r="H16" s="14" t="e">
        <f t="shared" si="4"/>
        <v>#REF!</v>
      </c>
      <c r="I16" s="14" t="e">
        <f t="shared" si="5"/>
        <v>#REF!</v>
      </c>
      <c r="K16" t="e">
        <f t="shared" si="3"/>
        <v>#REF!</v>
      </c>
    </row>
    <row r="17" spans="1:11" ht="15" customHeight="1" x14ac:dyDescent="0.25">
      <c r="A17" s="13"/>
      <c r="B17" s="14" t="s">
        <v>22</v>
      </c>
      <c r="C17" s="14" t="e">
        <f t="shared" si="0"/>
        <v>#REF!</v>
      </c>
      <c r="D17" s="38" t="s">
        <v>15</v>
      </c>
      <c r="E17" s="38" t="e">
        <f t="shared" si="1"/>
        <v>#REF!</v>
      </c>
      <c r="F17" s="14">
        <v>36</v>
      </c>
      <c r="G17" s="14" t="e">
        <f t="shared" si="2"/>
        <v>#REF!</v>
      </c>
      <c r="H17" s="14" t="e">
        <f t="shared" si="4"/>
        <v>#REF!</v>
      </c>
      <c r="I17" s="14" t="e">
        <f t="shared" si="5"/>
        <v>#REF!</v>
      </c>
      <c r="K17" t="e">
        <f t="shared" si="3"/>
        <v>#REF!</v>
      </c>
    </row>
    <row r="18" spans="1:11" ht="15" customHeight="1" x14ac:dyDescent="0.25">
      <c r="A18" s="13"/>
      <c r="B18" s="16" t="s">
        <v>23</v>
      </c>
      <c r="C18" s="14" t="e">
        <f t="shared" si="0"/>
        <v>#REF!</v>
      </c>
      <c r="D18" s="56" t="s">
        <v>15</v>
      </c>
      <c r="E18" s="38" t="e">
        <f t="shared" si="1"/>
        <v>#REF!</v>
      </c>
      <c r="F18" s="18">
        <v>36</v>
      </c>
      <c r="G18" s="18" t="e">
        <f t="shared" si="2"/>
        <v>#REF!</v>
      </c>
      <c r="H18" s="14" t="e">
        <f t="shared" si="4"/>
        <v>#REF!</v>
      </c>
      <c r="I18" s="14" t="e">
        <f t="shared" si="5"/>
        <v>#REF!</v>
      </c>
      <c r="K18" t="e">
        <f t="shared" si="3"/>
        <v>#REF!</v>
      </c>
    </row>
    <row r="19" spans="1:11" ht="15" customHeight="1" x14ac:dyDescent="0.25">
      <c r="A19" s="13"/>
      <c r="B19" s="16" t="s">
        <v>24</v>
      </c>
      <c r="C19" s="14" t="e">
        <f t="shared" si="0"/>
        <v>#REF!</v>
      </c>
      <c r="D19" s="58" t="s">
        <v>25</v>
      </c>
      <c r="E19" s="38" t="e">
        <f t="shared" si="1"/>
        <v>#REF!</v>
      </c>
      <c r="F19" s="18">
        <v>72</v>
      </c>
      <c r="G19" s="59" t="e">
        <f>ROUND(VLOOKUP(A19,base,8,FALSE)/2,4)</f>
        <v>#REF!</v>
      </c>
      <c r="H19" s="14" t="e">
        <f t="shared" si="4"/>
        <v>#REF!</v>
      </c>
      <c r="I19" s="14" t="e">
        <f t="shared" si="5"/>
        <v>#REF!</v>
      </c>
      <c r="K19" t="e">
        <f t="shared" si="3"/>
        <v>#REF!</v>
      </c>
    </row>
    <row r="20" spans="1:11" ht="15" customHeight="1" x14ac:dyDescent="0.25">
      <c r="A20" s="19"/>
      <c r="B20" s="20" t="s">
        <v>26</v>
      </c>
      <c r="C20" s="25" t="e">
        <f t="shared" si="0"/>
        <v>#REF!</v>
      </c>
      <c r="D20" s="60" t="s">
        <v>25</v>
      </c>
      <c r="E20" s="51" t="e">
        <f t="shared" si="1"/>
        <v>#REF!</v>
      </c>
      <c r="F20" s="21">
        <v>24</v>
      </c>
      <c r="G20" s="62" t="e">
        <f>ROUND(VLOOKUP(A20,base,8,FALSE)/3,4)</f>
        <v>#REF!</v>
      </c>
      <c r="H20" s="25" t="e">
        <f t="shared" si="4"/>
        <v>#REF!</v>
      </c>
      <c r="I20" s="25" t="e">
        <f t="shared" si="5"/>
        <v>#REF!</v>
      </c>
      <c r="K20" t="e">
        <f t="shared" si="3"/>
        <v>#REF!</v>
      </c>
    </row>
    <row r="21" spans="1:11" x14ac:dyDescent="0.25">
      <c r="A21" s="7"/>
      <c r="B21" s="7"/>
      <c r="C21" s="7"/>
      <c r="D21" s="52"/>
      <c r="E21" s="52"/>
      <c r="F21" s="7"/>
      <c r="G21" s="7"/>
      <c r="H21" s="7"/>
      <c r="I21" s="8">
        <v>1</v>
      </c>
      <c r="K21" t="e">
        <f t="shared" si="3"/>
        <v>#REF!</v>
      </c>
    </row>
    <row r="22" spans="1:11" s="40" customFormat="1" ht="51" x14ac:dyDescent="0.25">
      <c r="A22" s="39" t="s">
        <v>0</v>
      </c>
      <c r="B22" s="2" t="s">
        <v>1</v>
      </c>
      <c r="C22" s="5" t="s">
        <v>2</v>
      </c>
      <c r="D22" s="5" t="s">
        <v>3</v>
      </c>
      <c r="E22" s="5" t="s">
        <v>9</v>
      </c>
      <c r="F22" s="4" t="s">
        <v>4</v>
      </c>
      <c r="G22" s="5" t="s">
        <v>5</v>
      </c>
      <c r="H22" s="5" t="s">
        <v>6</v>
      </c>
      <c r="I22" s="5" t="s">
        <v>218</v>
      </c>
      <c r="K22" t="e">
        <f t="shared" si="3"/>
        <v>#REF!</v>
      </c>
    </row>
    <row r="23" spans="1:11" ht="15" customHeight="1" x14ac:dyDescent="0.25">
      <c r="A23" s="10"/>
      <c r="B23" s="11" t="s">
        <v>27</v>
      </c>
      <c r="C23" s="14" t="e">
        <f t="shared" ref="C23:C40" si="6">VLOOKUP(A23,base,11,FALSE)</f>
        <v>#REF!</v>
      </c>
      <c r="D23" s="61" t="s">
        <v>25</v>
      </c>
      <c r="E23" s="38" t="e">
        <f t="shared" ref="E23:E40" si="7">VLOOKUP(A23,base,3,FALSE)</f>
        <v>#REF!</v>
      </c>
      <c r="F23" s="11">
        <v>12</v>
      </c>
      <c r="G23" s="59" t="e">
        <f>ROUND(VLOOKUP(A23,base,8,FALSE)/3,4)</f>
        <v>#REF!</v>
      </c>
      <c r="H23" s="14" t="e">
        <f t="shared" ref="H23:H40" si="8">ROUND((F23*G23),3)</f>
        <v>#REF!</v>
      </c>
      <c r="I23" s="14" t="e">
        <f t="shared" ref="I23:I40" si="9">ROUND((G23*1.055),3)</f>
        <v>#REF!</v>
      </c>
      <c r="K23" t="e">
        <f t="shared" si="3"/>
        <v>#REF!</v>
      </c>
    </row>
    <row r="24" spans="1:11" ht="15" customHeight="1" x14ac:dyDescent="0.25">
      <c r="A24" s="13"/>
      <c r="B24" s="14" t="s">
        <v>28</v>
      </c>
      <c r="C24" s="14" t="e">
        <f t="shared" si="6"/>
        <v>#REF!</v>
      </c>
      <c r="D24" s="54" t="s">
        <v>11</v>
      </c>
      <c r="E24" s="38" t="e">
        <f t="shared" si="7"/>
        <v>#REF!</v>
      </c>
      <c r="F24" s="14">
        <v>18</v>
      </c>
      <c r="G24" s="14" t="e">
        <f t="shared" ref="G24:G30" si="10">VLOOKUP(A24,base,8,FALSE)</f>
        <v>#REF!</v>
      </c>
      <c r="H24" s="14" t="e">
        <f t="shared" si="8"/>
        <v>#REF!</v>
      </c>
      <c r="I24" s="14" t="e">
        <f t="shared" si="9"/>
        <v>#REF!</v>
      </c>
      <c r="K24" t="e">
        <f t="shared" si="3"/>
        <v>#REF!</v>
      </c>
    </row>
    <row r="25" spans="1:11" ht="15" customHeight="1" x14ac:dyDescent="0.25">
      <c r="A25" s="13"/>
      <c r="B25" s="14" t="s">
        <v>29</v>
      </c>
      <c r="C25" s="14" t="e">
        <f t="shared" si="6"/>
        <v>#REF!</v>
      </c>
      <c r="D25" s="54" t="s">
        <v>15</v>
      </c>
      <c r="E25" s="38" t="e">
        <f t="shared" si="7"/>
        <v>#REF!</v>
      </c>
      <c r="F25" s="14">
        <v>24</v>
      </c>
      <c r="G25" s="14" t="e">
        <f t="shared" si="10"/>
        <v>#REF!</v>
      </c>
      <c r="H25" s="14" t="e">
        <f t="shared" si="8"/>
        <v>#REF!</v>
      </c>
      <c r="I25" s="14" t="e">
        <f t="shared" si="9"/>
        <v>#REF!</v>
      </c>
      <c r="K25" t="e">
        <f t="shared" si="3"/>
        <v>#REF!</v>
      </c>
    </row>
    <row r="26" spans="1:11" ht="15" customHeight="1" x14ac:dyDescent="0.25">
      <c r="A26" s="13"/>
      <c r="B26" s="16" t="s">
        <v>30</v>
      </c>
      <c r="C26" s="14" t="e">
        <f t="shared" si="6"/>
        <v>#REF!</v>
      </c>
      <c r="D26" s="55" t="s">
        <v>11</v>
      </c>
      <c r="E26" s="38" t="e">
        <f t="shared" si="7"/>
        <v>#REF!</v>
      </c>
      <c r="F26" s="18">
        <v>18</v>
      </c>
      <c r="G26" s="14" t="e">
        <f t="shared" si="10"/>
        <v>#REF!</v>
      </c>
      <c r="H26" s="14" t="e">
        <f t="shared" si="8"/>
        <v>#REF!</v>
      </c>
      <c r="I26" s="14" t="e">
        <f t="shared" si="9"/>
        <v>#REF!</v>
      </c>
      <c r="K26" t="e">
        <f t="shared" si="3"/>
        <v>#REF!</v>
      </c>
    </row>
    <row r="27" spans="1:11" ht="15" customHeight="1" x14ac:dyDescent="0.25">
      <c r="A27" s="13"/>
      <c r="B27" s="14" t="s">
        <v>31</v>
      </c>
      <c r="C27" s="14" t="e">
        <f t="shared" si="6"/>
        <v>#REF!</v>
      </c>
      <c r="D27" s="54" t="s">
        <v>11</v>
      </c>
      <c r="E27" s="38" t="e">
        <f t="shared" si="7"/>
        <v>#REF!</v>
      </c>
      <c r="F27" s="14">
        <v>18</v>
      </c>
      <c r="G27" s="14" t="e">
        <f t="shared" si="10"/>
        <v>#REF!</v>
      </c>
      <c r="H27" s="14" t="e">
        <f t="shared" si="8"/>
        <v>#REF!</v>
      </c>
      <c r="I27" s="14" t="e">
        <f t="shared" si="9"/>
        <v>#REF!</v>
      </c>
      <c r="K27" t="e">
        <f t="shared" si="3"/>
        <v>#REF!</v>
      </c>
    </row>
    <row r="28" spans="1:11" ht="15" customHeight="1" x14ac:dyDescent="0.25">
      <c r="A28" s="13"/>
      <c r="B28" s="14" t="s">
        <v>32</v>
      </c>
      <c r="C28" s="14" t="e">
        <f t="shared" si="6"/>
        <v>#REF!</v>
      </c>
      <c r="D28" s="54" t="s">
        <v>11</v>
      </c>
      <c r="E28" s="38" t="e">
        <f t="shared" si="7"/>
        <v>#REF!</v>
      </c>
      <c r="F28" s="14">
        <v>120</v>
      </c>
      <c r="G28" s="14" t="e">
        <f t="shared" si="10"/>
        <v>#REF!</v>
      </c>
      <c r="H28" s="14" t="e">
        <f t="shared" si="8"/>
        <v>#REF!</v>
      </c>
      <c r="I28" s="14" t="e">
        <f t="shared" si="9"/>
        <v>#REF!</v>
      </c>
      <c r="K28" t="e">
        <f t="shared" si="3"/>
        <v>#REF!</v>
      </c>
    </row>
    <row r="29" spans="1:11" ht="15" customHeight="1" x14ac:dyDescent="0.25">
      <c r="A29" s="13"/>
      <c r="B29" s="14" t="s">
        <v>33</v>
      </c>
      <c r="C29" s="14" t="e">
        <f t="shared" si="6"/>
        <v>#REF!</v>
      </c>
      <c r="D29" s="54" t="s">
        <v>11</v>
      </c>
      <c r="E29" s="38" t="e">
        <f t="shared" si="7"/>
        <v>#REF!</v>
      </c>
      <c r="F29" s="14">
        <v>18</v>
      </c>
      <c r="G29" s="14" t="e">
        <f t="shared" si="10"/>
        <v>#REF!</v>
      </c>
      <c r="H29" s="14" t="e">
        <f t="shared" si="8"/>
        <v>#REF!</v>
      </c>
      <c r="I29" s="14" t="e">
        <f t="shared" si="9"/>
        <v>#REF!</v>
      </c>
      <c r="K29" t="e">
        <f t="shared" si="3"/>
        <v>#REF!</v>
      </c>
    </row>
    <row r="30" spans="1:11" ht="15" customHeight="1" x14ac:dyDescent="0.25">
      <c r="A30" s="13"/>
      <c r="B30" s="14" t="s">
        <v>34</v>
      </c>
      <c r="C30" s="14" t="e">
        <f t="shared" si="6"/>
        <v>#REF!</v>
      </c>
      <c r="D30" s="54" t="s">
        <v>11</v>
      </c>
      <c r="E30" s="38" t="e">
        <f t="shared" si="7"/>
        <v>#REF!</v>
      </c>
      <c r="F30" s="14">
        <v>24</v>
      </c>
      <c r="G30" s="14" t="e">
        <f t="shared" si="10"/>
        <v>#REF!</v>
      </c>
      <c r="H30" s="14" t="e">
        <f t="shared" si="8"/>
        <v>#REF!</v>
      </c>
      <c r="I30" s="14" t="e">
        <f t="shared" si="9"/>
        <v>#REF!</v>
      </c>
      <c r="K30" t="e">
        <f t="shared" si="3"/>
        <v>#REF!</v>
      </c>
    </row>
    <row r="31" spans="1:11" ht="15" customHeight="1" x14ac:dyDescent="0.25">
      <c r="A31" s="13"/>
      <c r="B31" s="16" t="s">
        <v>35</v>
      </c>
      <c r="C31" s="14" t="e">
        <f t="shared" si="6"/>
        <v>#REF!</v>
      </c>
      <c r="D31" s="63" t="s">
        <v>36</v>
      </c>
      <c r="E31" s="38" t="e">
        <f t="shared" si="7"/>
        <v>#REF!</v>
      </c>
      <c r="F31" s="18">
        <v>360</v>
      </c>
      <c r="G31" s="59" t="e">
        <f>ROUND(VLOOKUP(A31,base,8,FALSE)/120,4)</f>
        <v>#REF!</v>
      </c>
      <c r="H31" s="14" t="e">
        <f t="shared" si="8"/>
        <v>#REF!</v>
      </c>
      <c r="I31" s="14" t="e">
        <f t="shared" si="9"/>
        <v>#REF!</v>
      </c>
      <c r="K31" t="e">
        <f t="shared" si="3"/>
        <v>#REF!</v>
      </c>
    </row>
    <row r="32" spans="1:11" ht="15" customHeight="1" x14ac:dyDescent="0.25">
      <c r="A32" s="13"/>
      <c r="B32" s="16" t="s">
        <v>37</v>
      </c>
      <c r="C32" s="14" t="e">
        <f t="shared" si="6"/>
        <v>#REF!</v>
      </c>
      <c r="D32" s="63" t="s">
        <v>36</v>
      </c>
      <c r="E32" s="38" t="e">
        <f t="shared" si="7"/>
        <v>#REF!</v>
      </c>
      <c r="F32" s="18">
        <v>240</v>
      </c>
      <c r="G32" s="59" t="e">
        <f>ROUND(VLOOKUP(A32,base,8,FALSE)/96,4)</f>
        <v>#REF!</v>
      </c>
      <c r="H32" s="14" t="e">
        <f t="shared" si="8"/>
        <v>#REF!</v>
      </c>
      <c r="I32" s="14" t="e">
        <f t="shared" si="9"/>
        <v>#REF!</v>
      </c>
      <c r="K32" t="e">
        <f t="shared" si="3"/>
        <v>#REF!</v>
      </c>
    </row>
    <row r="33" spans="1:11" ht="15" customHeight="1" x14ac:dyDescent="0.25">
      <c r="A33" s="13"/>
      <c r="B33" s="14" t="s">
        <v>38</v>
      </c>
      <c r="C33" s="14" t="e">
        <f t="shared" si="6"/>
        <v>#REF!</v>
      </c>
      <c r="D33" s="38" t="s">
        <v>11</v>
      </c>
      <c r="E33" s="38" t="e">
        <f t="shared" si="7"/>
        <v>#REF!</v>
      </c>
      <c r="F33" s="14">
        <v>18</v>
      </c>
      <c r="G33" s="14" t="e">
        <f t="shared" ref="G33:G38" si="11">VLOOKUP(A33,base,8,FALSE)</f>
        <v>#REF!</v>
      </c>
      <c r="H33" s="14" t="e">
        <f t="shared" si="8"/>
        <v>#REF!</v>
      </c>
      <c r="I33" s="14" t="e">
        <f t="shared" si="9"/>
        <v>#REF!</v>
      </c>
      <c r="K33" t="e">
        <f t="shared" si="3"/>
        <v>#REF!</v>
      </c>
    </row>
    <row r="34" spans="1:11" ht="15" customHeight="1" x14ac:dyDescent="0.25">
      <c r="A34" s="13"/>
      <c r="B34" s="16" t="s">
        <v>39</v>
      </c>
      <c r="C34" s="14" t="e">
        <f t="shared" si="6"/>
        <v>#REF!</v>
      </c>
      <c r="D34" s="56" t="s">
        <v>11</v>
      </c>
      <c r="E34" s="38" t="e">
        <f t="shared" si="7"/>
        <v>#REF!</v>
      </c>
      <c r="F34" s="18">
        <v>18</v>
      </c>
      <c r="G34" s="14" t="e">
        <f t="shared" si="11"/>
        <v>#REF!</v>
      </c>
      <c r="H34" s="14" t="e">
        <f t="shared" si="8"/>
        <v>#REF!</v>
      </c>
      <c r="I34" s="14" t="e">
        <f t="shared" si="9"/>
        <v>#REF!</v>
      </c>
      <c r="K34" t="e">
        <f t="shared" si="3"/>
        <v>#REF!</v>
      </c>
    </row>
    <row r="35" spans="1:11" ht="15" customHeight="1" x14ac:dyDescent="0.25">
      <c r="A35" s="13"/>
      <c r="B35" s="16" t="s">
        <v>40</v>
      </c>
      <c r="C35" s="14" t="e">
        <f t="shared" si="6"/>
        <v>#REF!</v>
      </c>
      <c r="D35" s="56" t="s">
        <v>11</v>
      </c>
      <c r="E35" s="38" t="e">
        <f t="shared" si="7"/>
        <v>#REF!</v>
      </c>
      <c r="F35" s="18">
        <v>18</v>
      </c>
      <c r="G35" s="14" t="e">
        <f t="shared" si="11"/>
        <v>#REF!</v>
      </c>
      <c r="H35" s="14" t="e">
        <f t="shared" si="8"/>
        <v>#REF!</v>
      </c>
      <c r="I35" s="14" t="e">
        <f t="shared" si="9"/>
        <v>#REF!</v>
      </c>
      <c r="K35" t="e">
        <f t="shared" si="3"/>
        <v>#REF!</v>
      </c>
    </row>
    <row r="36" spans="1:11" ht="15" customHeight="1" x14ac:dyDescent="0.25">
      <c r="A36" s="13"/>
      <c r="B36" s="16" t="s">
        <v>41</v>
      </c>
      <c r="C36" s="14" t="e">
        <f t="shared" si="6"/>
        <v>#REF!</v>
      </c>
      <c r="D36" s="56" t="s">
        <v>15</v>
      </c>
      <c r="E36" s="38" t="e">
        <f t="shared" si="7"/>
        <v>#REF!</v>
      </c>
      <c r="F36" s="18">
        <v>24</v>
      </c>
      <c r="G36" s="14" t="e">
        <f t="shared" si="11"/>
        <v>#REF!</v>
      </c>
      <c r="H36" s="14" t="e">
        <f t="shared" si="8"/>
        <v>#REF!</v>
      </c>
      <c r="I36" s="14" t="e">
        <f t="shared" si="9"/>
        <v>#REF!</v>
      </c>
      <c r="K36" t="e">
        <f t="shared" si="3"/>
        <v>#REF!</v>
      </c>
    </row>
    <row r="37" spans="1:11" ht="15" customHeight="1" x14ac:dyDescent="0.25">
      <c r="A37" s="13"/>
      <c r="B37" s="16" t="s">
        <v>42</v>
      </c>
      <c r="C37" s="14" t="e">
        <f t="shared" si="6"/>
        <v>#REF!</v>
      </c>
      <c r="D37" s="56" t="s">
        <v>15</v>
      </c>
      <c r="E37" s="38" t="e">
        <f t="shared" si="7"/>
        <v>#REF!</v>
      </c>
      <c r="F37" s="18">
        <v>24</v>
      </c>
      <c r="G37" s="14" t="e">
        <f t="shared" si="11"/>
        <v>#REF!</v>
      </c>
      <c r="H37" s="14" t="e">
        <f t="shared" si="8"/>
        <v>#REF!</v>
      </c>
      <c r="I37" s="14" t="e">
        <f t="shared" si="9"/>
        <v>#REF!</v>
      </c>
      <c r="K37" t="e">
        <f t="shared" si="3"/>
        <v>#REF!</v>
      </c>
    </row>
    <row r="38" spans="1:11" ht="15" customHeight="1" x14ac:dyDescent="0.25">
      <c r="A38" s="13"/>
      <c r="B38" s="16" t="s">
        <v>43</v>
      </c>
      <c r="C38" s="14" t="e">
        <f t="shared" si="6"/>
        <v>#REF!</v>
      </c>
      <c r="D38" s="56" t="s">
        <v>15</v>
      </c>
      <c r="E38" s="38" t="e">
        <f t="shared" si="7"/>
        <v>#REF!</v>
      </c>
      <c r="F38" s="18">
        <v>24</v>
      </c>
      <c r="G38" s="14" t="e">
        <f t="shared" si="11"/>
        <v>#REF!</v>
      </c>
      <c r="H38" s="14" t="e">
        <f t="shared" si="8"/>
        <v>#REF!</v>
      </c>
      <c r="I38" s="14" t="e">
        <f t="shared" si="9"/>
        <v>#REF!</v>
      </c>
      <c r="K38" t="e">
        <f t="shared" si="3"/>
        <v>#REF!</v>
      </c>
    </row>
    <row r="39" spans="1:11" ht="15" customHeight="1" x14ac:dyDescent="0.25">
      <c r="A39" s="13"/>
      <c r="B39" s="22" t="s">
        <v>44</v>
      </c>
      <c r="C39" s="14" t="e">
        <f t="shared" si="6"/>
        <v>#REF!</v>
      </c>
      <c r="D39" s="58" t="s">
        <v>64</v>
      </c>
      <c r="E39" s="38" t="e">
        <f t="shared" si="7"/>
        <v>#REF!</v>
      </c>
      <c r="F39" s="18">
        <v>40</v>
      </c>
      <c r="G39" s="59" t="e">
        <f>ROUND(VLOOKUP(A39,base,8,FALSE)/5,4)</f>
        <v>#REF!</v>
      </c>
      <c r="H39" s="14" t="e">
        <f t="shared" si="8"/>
        <v>#REF!</v>
      </c>
      <c r="I39" s="14" t="e">
        <f t="shared" si="9"/>
        <v>#REF!</v>
      </c>
      <c r="K39" t="e">
        <f t="shared" ref="K39:K66" si="12">VLOOKUP(A39,base,2,FALSE)</f>
        <v>#REF!</v>
      </c>
    </row>
    <row r="40" spans="1:11" ht="15" customHeight="1" x14ac:dyDescent="0.25">
      <c r="A40" s="13"/>
      <c r="B40" s="22" t="s">
        <v>45</v>
      </c>
      <c r="C40" s="14" t="e">
        <f t="shared" si="6"/>
        <v>#REF!</v>
      </c>
      <c r="D40" s="38" t="s">
        <v>46</v>
      </c>
      <c r="E40" s="38" t="e">
        <f t="shared" si="7"/>
        <v>#REF!</v>
      </c>
      <c r="F40" s="14">
        <v>24</v>
      </c>
      <c r="G40" s="14" t="e">
        <f>VLOOKUP(A40,base,8,FALSE)</f>
        <v>#REF!</v>
      </c>
      <c r="H40" s="14" t="e">
        <f t="shared" si="8"/>
        <v>#REF!</v>
      </c>
      <c r="I40" s="14" t="e">
        <f t="shared" si="9"/>
        <v>#REF!</v>
      </c>
      <c r="K40" t="e">
        <f t="shared" si="12"/>
        <v>#REF!</v>
      </c>
    </row>
    <row r="41" spans="1:11" x14ac:dyDescent="0.25">
      <c r="I41" s="8">
        <v>2</v>
      </c>
      <c r="J41" s="8"/>
      <c r="K41" t="e">
        <f t="shared" si="12"/>
        <v>#REF!</v>
      </c>
    </row>
    <row r="42" spans="1:11" ht="51" x14ac:dyDescent="0.25">
      <c r="A42" s="6" t="s">
        <v>0</v>
      </c>
      <c r="B42" s="2" t="s">
        <v>1</v>
      </c>
      <c r="C42" s="3" t="s">
        <v>2</v>
      </c>
      <c r="D42" s="5" t="s">
        <v>3</v>
      </c>
      <c r="E42" s="5" t="s">
        <v>9</v>
      </c>
      <c r="F42" s="4" t="s">
        <v>4</v>
      </c>
      <c r="G42" s="5" t="s">
        <v>5</v>
      </c>
      <c r="H42" s="5" t="s">
        <v>6</v>
      </c>
      <c r="I42" s="4" t="s">
        <v>218</v>
      </c>
      <c r="K42" t="e">
        <f t="shared" si="12"/>
        <v>#REF!</v>
      </c>
    </row>
    <row r="43" spans="1:11" ht="15" customHeight="1" x14ac:dyDescent="0.25">
      <c r="A43" s="10"/>
      <c r="B43" s="26" t="s">
        <v>47</v>
      </c>
      <c r="C43" s="14" t="e">
        <f t="shared" ref="C43:C61" si="13">VLOOKUP(A43,base,11,FALSE)</f>
        <v>#REF!</v>
      </c>
      <c r="D43" s="57" t="s">
        <v>46</v>
      </c>
      <c r="E43" s="38" t="e">
        <f t="shared" ref="E43:E61" si="14">VLOOKUP(A43,base,3,FALSE)</f>
        <v>#REF!</v>
      </c>
      <c r="F43" s="28">
        <v>36</v>
      </c>
      <c r="G43" s="14" t="e">
        <f>VLOOKUP(A43,base,8,FALSE)</f>
        <v>#REF!</v>
      </c>
      <c r="H43" s="14" t="e">
        <f t="shared" ref="H43:H61" si="15">ROUND((F43*G43),3)</f>
        <v>#REF!</v>
      </c>
      <c r="I43" s="14" t="e">
        <f t="shared" ref="I43:I61" si="16">ROUND((G43*1.055),3)</f>
        <v>#REF!</v>
      </c>
      <c r="K43" t="e">
        <f t="shared" si="12"/>
        <v>#REF!</v>
      </c>
    </row>
    <row r="44" spans="1:11" ht="15" customHeight="1" x14ac:dyDescent="0.25">
      <c r="A44" s="13"/>
      <c r="B44" s="16" t="s">
        <v>48</v>
      </c>
      <c r="C44" s="14" t="e">
        <f t="shared" si="13"/>
        <v>#REF!</v>
      </c>
      <c r="D44" s="55" t="s">
        <v>46</v>
      </c>
      <c r="E44" s="38" t="e">
        <f t="shared" si="14"/>
        <v>#REF!</v>
      </c>
      <c r="F44" s="18">
        <v>12</v>
      </c>
      <c r="G44" s="14" t="e">
        <f>VLOOKUP(A44,base,8,FALSE)</f>
        <v>#REF!</v>
      </c>
      <c r="H44" s="14" t="e">
        <f t="shared" si="15"/>
        <v>#REF!</v>
      </c>
      <c r="I44" s="14" t="e">
        <f t="shared" si="16"/>
        <v>#REF!</v>
      </c>
      <c r="K44" t="e">
        <f t="shared" si="12"/>
        <v>#REF!</v>
      </c>
    </row>
    <row r="45" spans="1:11" ht="15" customHeight="1" x14ac:dyDescent="0.25">
      <c r="A45" s="13"/>
      <c r="B45" s="16" t="s">
        <v>49</v>
      </c>
      <c r="C45" s="14" t="e">
        <f t="shared" si="13"/>
        <v>#REF!</v>
      </c>
      <c r="D45" s="55" t="s">
        <v>46</v>
      </c>
      <c r="E45" s="38" t="e">
        <f t="shared" si="14"/>
        <v>#REF!</v>
      </c>
      <c r="F45" s="18">
        <v>24</v>
      </c>
      <c r="G45" s="14" t="e">
        <f>VLOOKUP(A45,base,8,FALSE)</f>
        <v>#REF!</v>
      </c>
      <c r="H45" s="14" t="e">
        <f t="shared" si="15"/>
        <v>#REF!</v>
      </c>
      <c r="I45" s="14" t="e">
        <f t="shared" si="16"/>
        <v>#REF!</v>
      </c>
      <c r="K45" t="e">
        <f t="shared" si="12"/>
        <v>#REF!</v>
      </c>
    </row>
    <row r="46" spans="1:11" ht="15" customHeight="1" x14ac:dyDescent="0.25">
      <c r="A46" s="13"/>
      <c r="B46" s="16" t="s">
        <v>50</v>
      </c>
      <c r="C46" s="14" t="e">
        <f t="shared" si="13"/>
        <v>#REF!</v>
      </c>
      <c r="D46" s="55" t="s">
        <v>46</v>
      </c>
      <c r="E46" s="38" t="e">
        <f t="shared" si="14"/>
        <v>#REF!</v>
      </c>
      <c r="F46" s="18">
        <v>12</v>
      </c>
      <c r="G46" s="14" t="e">
        <f>VLOOKUP(A46,base,8,FALSE)</f>
        <v>#REF!</v>
      </c>
      <c r="H46" s="14" t="e">
        <f t="shared" si="15"/>
        <v>#REF!</v>
      </c>
      <c r="I46" s="14" t="e">
        <f t="shared" si="16"/>
        <v>#REF!</v>
      </c>
      <c r="K46" t="e">
        <f t="shared" si="12"/>
        <v>#REF!</v>
      </c>
    </row>
    <row r="47" spans="1:11" ht="15" customHeight="1" x14ac:dyDescent="0.25">
      <c r="A47" s="13"/>
      <c r="B47" s="14" t="s">
        <v>51</v>
      </c>
      <c r="C47" s="14" t="e">
        <f t="shared" si="13"/>
        <v>#REF!</v>
      </c>
      <c r="D47" s="64" t="s">
        <v>64</v>
      </c>
      <c r="E47" s="38" t="e">
        <f t="shared" si="14"/>
        <v>#REF!</v>
      </c>
      <c r="F47" s="14">
        <v>50</v>
      </c>
      <c r="G47" s="59" t="e">
        <f>ROUND(VLOOKUP(A47,base,8,FALSE)/10,4)</f>
        <v>#REF!</v>
      </c>
      <c r="H47" s="14" t="e">
        <f t="shared" si="15"/>
        <v>#REF!</v>
      </c>
      <c r="I47" s="14" t="e">
        <f t="shared" si="16"/>
        <v>#REF!</v>
      </c>
      <c r="K47" t="e">
        <f t="shared" si="12"/>
        <v>#REF!</v>
      </c>
    </row>
    <row r="48" spans="1:11" ht="15" customHeight="1" x14ac:dyDescent="0.25">
      <c r="A48" s="13"/>
      <c r="B48" s="14" t="s">
        <v>52</v>
      </c>
      <c r="C48" s="14" t="e">
        <f t="shared" si="13"/>
        <v>#REF!</v>
      </c>
      <c r="D48" s="64" t="s">
        <v>64</v>
      </c>
      <c r="E48" s="38" t="e">
        <f t="shared" si="14"/>
        <v>#REF!</v>
      </c>
      <c r="F48" s="14">
        <v>50</v>
      </c>
      <c r="G48" s="59" t="e">
        <f>ROUND(VLOOKUP(A48,base,8,FALSE)/10,4)</f>
        <v>#REF!</v>
      </c>
      <c r="H48" s="14" t="e">
        <f t="shared" si="15"/>
        <v>#REF!</v>
      </c>
      <c r="I48" s="14" t="e">
        <f t="shared" si="16"/>
        <v>#REF!</v>
      </c>
      <c r="K48" t="e">
        <f t="shared" si="12"/>
        <v>#REF!</v>
      </c>
    </row>
    <row r="49" spans="1:11" ht="15" customHeight="1" x14ac:dyDescent="0.25">
      <c r="A49" s="13"/>
      <c r="B49" s="14" t="s">
        <v>53</v>
      </c>
      <c r="C49" s="14" t="e">
        <f t="shared" si="13"/>
        <v>#REF!</v>
      </c>
      <c r="D49" s="64" t="s">
        <v>64</v>
      </c>
      <c r="E49" s="38" t="e">
        <f t="shared" si="14"/>
        <v>#REF!</v>
      </c>
      <c r="F49" s="14">
        <v>40</v>
      </c>
      <c r="G49" s="59" t="e">
        <f>ROUND(VLOOKUP(A49,base,8,FALSE)/10,4)</f>
        <v>#REF!</v>
      </c>
      <c r="H49" s="14" t="e">
        <f t="shared" si="15"/>
        <v>#REF!</v>
      </c>
      <c r="I49" s="14" t="e">
        <f t="shared" si="16"/>
        <v>#REF!</v>
      </c>
      <c r="K49" t="e">
        <f t="shared" si="12"/>
        <v>#REF!</v>
      </c>
    </row>
    <row r="50" spans="1:11" ht="15" customHeight="1" x14ac:dyDescent="0.25">
      <c r="A50" s="13"/>
      <c r="B50" s="16" t="s">
        <v>54</v>
      </c>
      <c r="C50" s="14" t="e">
        <f t="shared" si="13"/>
        <v>#REF!</v>
      </c>
      <c r="D50" s="63" t="s">
        <v>64</v>
      </c>
      <c r="E50" s="38" t="e">
        <f t="shared" si="14"/>
        <v>#REF!</v>
      </c>
      <c r="F50" s="18">
        <v>24</v>
      </c>
      <c r="G50" s="59" t="e">
        <f>ROUND(VLOOKUP(A50,base,8,FALSE)/0.54,4)</f>
        <v>#REF!</v>
      </c>
      <c r="H50" s="14" t="e">
        <f t="shared" si="15"/>
        <v>#REF!</v>
      </c>
      <c r="I50" s="14" t="e">
        <f t="shared" si="16"/>
        <v>#REF!</v>
      </c>
      <c r="K50" t="e">
        <f t="shared" si="12"/>
        <v>#REF!</v>
      </c>
    </row>
    <row r="51" spans="1:11" ht="15" customHeight="1" x14ac:dyDescent="0.25">
      <c r="A51" s="13"/>
      <c r="B51" s="16" t="s">
        <v>55</v>
      </c>
      <c r="C51" s="14" t="e">
        <f t="shared" si="13"/>
        <v>#REF!</v>
      </c>
      <c r="D51" s="63" t="s">
        <v>64</v>
      </c>
      <c r="E51" s="38" t="e">
        <f t="shared" si="14"/>
        <v>#REF!</v>
      </c>
      <c r="F51" s="18">
        <v>20</v>
      </c>
      <c r="G51" s="59" t="e">
        <f>ROUND(VLOOKUP(A51,base,8,FALSE)/10,4)</f>
        <v>#REF!</v>
      </c>
      <c r="H51" s="14" t="e">
        <f t="shared" si="15"/>
        <v>#REF!</v>
      </c>
      <c r="I51" s="14" t="e">
        <f t="shared" si="16"/>
        <v>#REF!</v>
      </c>
      <c r="K51" t="e">
        <f t="shared" si="12"/>
        <v>#REF!</v>
      </c>
    </row>
    <row r="52" spans="1:11" ht="15" customHeight="1" x14ac:dyDescent="0.25">
      <c r="A52" s="13"/>
      <c r="B52" s="16" t="s">
        <v>257</v>
      </c>
      <c r="C52" s="14"/>
      <c r="D52" s="63" t="s">
        <v>57</v>
      </c>
      <c r="E52" s="38"/>
      <c r="F52" s="18">
        <v>4</v>
      </c>
      <c r="G52" s="59"/>
      <c r="H52" s="14"/>
      <c r="I52" s="14"/>
    </row>
    <row r="53" spans="1:11" ht="15" customHeight="1" x14ac:dyDescent="0.25">
      <c r="A53" s="13"/>
      <c r="B53" s="14" t="s">
        <v>56</v>
      </c>
      <c r="C53" s="14" t="e">
        <f t="shared" si="13"/>
        <v>#REF!</v>
      </c>
      <c r="D53" s="38" t="s">
        <v>57</v>
      </c>
      <c r="E53" s="38" t="e">
        <f t="shared" si="14"/>
        <v>#REF!</v>
      </c>
      <c r="F53" s="14">
        <v>6</v>
      </c>
      <c r="G53" s="14" t="e">
        <f t="shared" ref="G53:G60" si="17">VLOOKUP(A53,base,8,FALSE)</f>
        <v>#REF!</v>
      </c>
      <c r="H53" s="14" t="e">
        <f t="shared" si="15"/>
        <v>#REF!</v>
      </c>
      <c r="I53" s="14" t="e">
        <f t="shared" si="16"/>
        <v>#REF!</v>
      </c>
      <c r="K53" t="e">
        <f t="shared" si="12"/>
        <v>#REF!</v>
      </c>
    </row>
    <row r="54" spans="1:11" ht="15" customHeight="1" x14ac:dyDescent="0.25">
      <c r="A54" s="13"/>
      <c r="B54" s="16" t="s">
        <v>58</v>
      </c>
      <c r="C54" s="14" t="e">
        <f t="shared" si="13"/>
        <v>#REF!</v>
      </c>
      <c r="D54" s="56" t="s">
        <v>64</v>
      </c>
      <c r="E54" s="38" t="e">
        <f t="shared" si="14"/>
        <v>#REF!</v>
      </c>
      <c r="F54" s="18">
        <v>8</v>
      </c>
      <c r="G54" s="14" t="e">
        <f t="shared" si="17"/>
        <v>#REF!</v>
      </c>
      <c r="H54" s="14" t="e">
        <f t="shared" si="15"/>
        <v>#REF!</v>
      </c>
      <c r="I54" s="14" t="e">
        <f t="shared" si="16"/>
        <v>#REF!</v>
      </c>
      <c r="K54" t="e">
        <f t="shared" si="12"/>
        <v>#REF!</v>
      </c>
    </row>
    <row r="55" spans="1:11" ht="15" customHeight="1" x14ac:dyDescent="0.25">
      <c r="A55" s="13"/>
      <c r="B55" s="16" t="s">
        <v>258</v>
      </c>
      <c r="C55" s="14"/>
      <c r="D55" s="56" t="s">
        <v>67</v>
      </c>
      <c r="E55" s="38"/>
      <c r="F55" s="18">
        <v>5</v>
      </c>
      <c r="G55" s="14"/>
      <c r="H55" s="14"/>
      <c r="I55" s="14"/>
    </row>
    <row r="56" spans="1:11" ht="15" customHeight="1" x14ac:dyDescent="0.25">
      <c r="A56" s="13"/>
      <c r="B56" s="16" t="s">
        <v>59</v>
      </c>
      <c r="C56" s="14" t="e">
        <f t="shared" si="13"/>
        <v>#REF!</v>
      </c>
      <c r="D56" s="56" t="s">
        <v>64</v>
      </c>
      <c r="E56" s="38" t="e">
        <f t="shared" si="14"/>
        <v>#REF!</v>
      </c>
      <c r="F56" s="18">
        <v>10</v>
      </c>
      <c r="G56" s="14" t="e">
        <f t="shared" si="17"/>
        <v>#REF!</v>
      </c>
      <c r="H56" s="14" t="e">
        <f t="shared" si="15"/>
        <v>#REF!</v>
      </c>
      <c r="I56" s="14" t="e">
        <f t="shared" si="16"/>
        <v>#REF!</v>
      </c>
      <c r="K56" t="e">
        <f t="shared" si="12"/>
        <v>#REF!</v>
      </c>
    </row>
    <row r="57" spans="1:11" ht="15" customHeight="1" x14ac:dyDescent="0.25">
      <c r="A57" s="13"/>
      <c r="B57" s="16" t="s">
        <v>60</v>
      </c>
      <c r="C57" s="14" t="e">
        <f t="shared" si="13"/>
        <v>#REF!</v>
      </c>
      <c r="D57" s="56" t="s">
        <v>94</v>
      </c>
      <c r="E57" s="38" t="e">
        <f t="shared" si="14"/>
        <v>#REF!</v>
      </c>
      <c r="F57" s="18">
        <v>2</v>
      </c>
      <c r="G57" s="14" t="e">
        <f t="shared" si="17"/>
        <v>#REF!</v>
      </c>
      <c r="H57" s="14" t="e">
        <f t="shared" si="15"/>
        <v>#REF!</v>
      </c>
      <c r="I57" s="14" t="e">
        <f t="shared" si="16"/>
        <v>#REF!</v>
      </c>
      <c r="K57" t="e">
        <f t="shared" si="12"/>
        <v>#REF!</v>
      </c>
    </row>
    <row r="58" spans="1:11" ht="15" customHeight="1" x14ac:dyDescent="0.25">
      <c r="A58" s="13"/>
      <c r="B58" s="16" t="s">
        <v>61</v>
      </c>
      <c r="C58" s="14" t="e">
        <f t="shared" si="13"/>
        <v>#REF!</v>
      </c>
      <c r="D58" s="56" t="s">
        <v>94</v>
      </c>
      <c r="E58" s="38" t="e">
        <f t="shared" si="14"/>
        <v>#REF!</v>
      </c>
      <c r="F58" s="18">
        <v>4</v>
      </c>
      <c r="G58" s="14" t="e">
        <f t="shared" si="17"/>
        <v>#REF!</v>
      </c>
      <c r="H58" s="14" t="e">
        <f t="shared" si="15"/>
        <v>#REF!</v>
      </c>
      <c r="I58" s="14" t="e">
        <f t="shared" si="16"/>
        <v>#REF!</v>
      </c>
      <c r="K58" t="e">
        <f t="shared" si="12"/>
        <v>#REF!</v>
      </c>
    </row>
    <row r="59" spans="1:11" ht="15" customHeight="1" x14ac:dyDescent="0.25">
      <c r="A59" s="13"/>
      <c r="B59" s="16" t="s">
        <v>62</v>
      </c>
      <c r="C59" s="14" t="e">
        <f t="shared" si="13"/>
        <v>#REF!</v>
      </c>
      <c r="D59" s="56" t="s">
        <v>94</v>
      </c>
      <c r="E59" s="38" t="e">
        <f t="shared" si="14"/>
        <v>#REF!</v>
      </c>
      <c r="F59" s="18">
        <v>15</v>
      </c>
      <c r="G59" s="14" t="e">
        <f t="shared" si="17"/>
        <v>#REF!</v>
      </c>
      <c r="H59" s="14" t="e">
        <f t="shared" si="15"/>
        <v>#REF!</v>
      </c>
      <c r="I59" s="14" t="e">
        <f t="shared" si="16"/>
        <v>#REF!</v>
      </c>
      <c r="K59" t="e">
        <f t="shared" si="12"/>
        <v>#REF!</v>
      </c>
    </row>
    <row r="60" spans="1:11" ht="15" customHeight="1" x14ac:dyDescent="0.25">
      <c r="A60" s="13"/>
      <c r="B60" s="22" t="s">
        <v>63</v>
      </c>
      <c r="C60" s="14" t="e">
        <f t="shared" si="13"/>
        <v>#REF!</v>
      </c>
      <c r="D60" s="56" t="s">
        <v>64</v>
      </c>
      <c r="E60" s="38" t="e">
        <f t="shared" si="14"/>
        <v>#REF!</v>
      </c>
      <c r="F60" s="18">
        <v>5</v>
      </c>
      <c r="G60" s="14" t="e">
        <f t="shared" si="17"/>
        <v>#REF!</v>
      </c>
      <c r="H60" s="14" t="e">
        <f t="shared" si="15"/>
        <v>#REF!</v>
      </c>
      <c r="I60" s="14" t="e">
        <f t="shared" si="16"/>
        <v>#REF!</v>
      </c>
      <c r="K60" t="e">
        <f t="shared" si="12"/>
        <v>#REF!</v>
      </c>
    </row>
    <row r="61" spans="1:11" ht="15" customHeight="1" x14ac:dyDescent="0.25">
      <c r="A61" s="19"/>
      <c r="B61" s="24" t="s">
        <v>66</v>
      </c>
      <c r="C61" s="25" t="e">
        <f t="shared" si="13"/>
        <v>#REF!</v>
      </c>
      <c r="D61" s="65" t="s">
        <v>67</v>
      </c>
      <c r="E61" s="51" t="e">
        <f t="shared" si="14"/>
        <v>#REF!</v>
      </c>
      <c r="F61" s="25">
        <v>20</v>
      </c>
      <c r="G61" s="62" t="e">
        <f>ROUND(VLOOKUP(A61,base,8,FALSE)/5,4)</f>
        <v>#REF!</v>
      </c>
      <c r="H61" s="25" t="e">
        <f t="shared" si="15"/>
        <v>#REF!</v>
      </c>
      <c r="I61" s="25" t="e">
        <f t="shared" si="16"/>
        <v>#REF!</v>
      </c>
      <c r="K61" t="e">
        <f t="shared" si="12"/>
        <v>#REF!</v>
      </c>
    </row>
    <row r="62" spans="1:11" x14ac:dyDescent="0.25">
      <c r="I62" s="8">
        <v>3</v>
      </c>
      <c r="K62" t="e">
        <f t="shared" si="12"/>
        <v>#REF!</v>
      </c>
    </row>
    <row r="63" spans="1:11" ht="51" x14ac:dyDescent="0.25">
      <c r="A63" s="6" t="s">
        <v>0</v>
      </c>
      <c r="B63" s="2" t="s">
        <v>1</v>
      </c>
      <c r="C63" s="3" t="s">
        <v>2</v>
      </c>
      <c r="D63" s="5" t="s">
        <v>3</v>
      </c>
      <c r="E63" s="5" t="s">
        <v>9</v>
      </c>
      <c r="F63" s="4" t="s">
        <v>4</v>
      </c>
      <c r="G63" s="5" t="s">
        <v>5</v>
      </c>
      <c r="H63" s="5" t="s">
        <v>6</v>
      </c>
      <c r="I63" s="4" t="s">
        <v>218</v>
      </c>
      <c r="K63" t="e">
        <f t="shared" si="12"/>
        <v>#REF!</v>
      </c>
    </row>
    <row r="64" spans="1:11" ht="15" customHeight="1" x14ac:dyDescent="0.25">
      <c r="A64" s="10"/>
      <c r="B64" s="26" t="s">
        <v>68</v>
      </c>
      <c r="C64" s="14" t="e">
        <f t="shared" ref="C64:C87" si="18">VLOOKUP(A64,base,11,FALSE)</f>
        <v>#REF!</v>
      </c>
      <c r="D64" s="66" t="s">
        <v>67</v>
      </c>
      <c r="E64" s="38" t="e">
        <f t="shared" ref="E64:E87" si="19">VLOOKUP(A64,base,3,FALSE)</f>
        <v>#REF!</v>
      </c>
      <c r="F64" s="28">
        <v>50</v>
      </c>
      <c r="G64" s="59" t="e">
        <f>ROUND(VLOOKUP(A64,base,8,FALSE)/6,4)</f>
        <v>#REF!</v>
      </c>
      <c r="H64" s="14" t="e">
        <f t="shared" ref="H64:H87" si="20">ROUND((F64*G64),3)</f>
        <v>#REF!</v>
      </c>
      <c r="I64" s="14" t="e">
        <f t="shared" ref="I64:I87" si="21">ROUND((G64*1.055),3)</f>
        <v>#REF!</v>
      </c>
      <c r="K64" t="e">
        <f t="shared" si="12"/>
        <v>#REF!</v>
      </c>
    </row>
    <row r="65" spans="1:11" ht="15" customHeight="1" x14ac:dyDescent="0.25">
      <c r="A65" s="13"/>
      <c r="B65" s="16" t="s">
        <v>69</v>
      </c>
      <c r="C65" s="14" t="e">
        <f t="shared" si="18"/>
        <v>#REF!</v>
      </c>
      <c r="D65" s="63" t="s">
        <v>67</v>
      </c>
      <c r="E65" s="38" t="e">
        <f t="shared" si="19"/>
        <v>#REF!</v>
      </c>
      <c r="F65" s="18">
        <v>10</v>
      </c>
      <c r="G65" s="59" t="e">
        <f>ROUND(VLOOKUP(A65,base,8,FALSE)/10,4)</f>
        <v>#REF!</v>
      </c>
      <c r="H65" s="14" t="e">
        <f t="shared" si="20"/>
        <v>#REF!</v>
      </c>
      <c r="I65" s="14" t="e">
        <f t="shared" si="21"/>
        <v>#REF!</v>
      </c>
      <c r="K65" t="e">
        <f t="shared" si="12"/>
        <v>#REF!</v>
      </c>
    </row>
    <row r="66" spans="1:11" ht="15" customHeight="1" x14ac:dyDescent="0.25">
      <c r="A66" s="13"/>
      <c r="B66" s="16" t="s">
        <v>70</v>
      </c>
      <c r="C66" s="14" t="e">
        <f t="shared" si="18"/>
        <v>#REF!</v>
      </c>
      <c r="D66" s="55" t="s">
        <v>46</v>
      </c>
      <c r="E66" s="38" t="e">
        <f t="shared" si="19"/>
        <v>#REF!</v>
      </c>
      <c r="F66" s="18">
        <v>2</v>
      </c>
      <c r="G66" s="14" t="e">
        <f>VLOOKUP(A66,base,8,FALSE)</f>
        <v>#REF!</v>
      </c>
      <c r="H66" s="14" t="e">
        <f t="shared" si="20"/>
        <v>#REF!</v>
      </c>
      <c r="I66" s="14" t="e">
        <f>ROUND((G66*1.2),3)</f>
        <v>#REF!</v>
      </c>
      <c r="K66" t="e">
        <f t="shared" si="12"/>
        <v>#REF!</v>
      </c>
    </row>
    <row r="67" spans="1:11" ht="15" customHeight="1" x14ac:dyDescent="0.25">
      <c r="A67" s="13"/>
      <c r="B67" s="16" t="s">
        <v>71</v>
      </c>
      <c r="C67" s="14" t="e">
        <f t="shared" si="18"/>
        <v>#REF!</v>
      </c>
      <c r="D67" s="63" t="s">
        <v>67</v>
      </c>
      <c r="E67" s="38" t="e">
        <f t="shared" si="19"/>
        <v>#REF!</v>
      </c>
      <c r="F67" s="18">
        <v>10</v>
      </c>
      <c r="G67" s="59" t="e">
        <f>ROUND(VLOOKUP(A67,base,8,FALSE)/5,4)</f>
        <v>#REF!</v>
      </c>
      <c r="H67" s="14" t="e">
        <f t="shared" si="20"/>
        <v>#REF!</v>
      </c>
      <c r="I67" s="14" t="e">
        <f t="shared" si="21"/>
        <v>#REF!</v>
      </c>
      <c r="K67" t="e">
        <f t="shared" ref="K67:K90" si="22">VLOOKUP(A67,base,2,FALSE)</f>
        <v>#REF!</v>
      </c>
    </row>
    <row r="68" spans="1:11" ht="15" customHeight="1" x14ac:dyDescent="0.25">
      <c r="A68" s="13"/>
      <c r="B68" s="16" t="s">
        <v>72</v>
      </c>
      <c r="C68" s="14" t="e">
        <f t="shared" si="18"/>
        <v>#REF!</v>
      </c>
      <c r="D68" s="63" t="s">
        <v>67</v>
      </c>
      <c r="E68" s="38" t="e">
        <f t="shared" si="19"/>
        <v>#REF!</v>
      </c>
      <c r="F68" s="18">
        <v>10</v>
      </c>
      <c r="G68" s="59" t="e">
        <f>ROUND(VLOOKUP(A68,base,8,FALSE)/6.5,4)</f>
        <v>#REF!</v>
      </c>
      <c r="H68" s="14" t="e">
        <f t="shared" si="20"/>
        <v>#REF!</v>
      </c>
      <c r="I68" s="14" t="e">
        <f t="shared" si="21"/>
        <v>#REF!</v>
      </c>
      <c r="K68" t="e">
        <f t="shared" si="22"/>
        <v>#REF!</v>
      </c>
    </row>
    <row r="69" spans="1:11" ht="15" customHeight="1" x14ac:dyDescent="0.25">
      <c r="A69" s="13"/>
      <c r="B69" s="14" t="s">
        <v>73</v>
      </c>
      <c r="C69" s="14" t="e">
        <f t="shared" si="18"/>
        <v>#REF!</v>
      </c>
      <c r="D69" s="64" t="s">
        <v>64</v>
      </c>
      <c r="E69" s="38" t="e">
        <f t="shared" si="19"/>
        <v>#REF!</v>
      </c>
      <c r="F69" s="14">
        <v>10</v>
      </c>
      <c r="G69" s="59" t="e">
        <f>ROUND(VLOOKUP(A69,base,8,FALSE)/0.9,4)</f>
        <v>#REF!</v>
      </c>
      <c r="H69" s="14" t="e">
        <f t="shared" si="20"/>
        <v>#REF!</v>
      </c>
      <c r="I69" s="14" t="e">
        <f t="shared" si="21"/>
        <v>#REF!</v>
      </c>
      <c r="K69" t="e">
        <f t="shared" si="22"/>
        <v>#REF!</v>
      </c>
    </row>
    <row r="70" spans="1:11" ht="15" customHeight="1" x14ac:dyDescent="0.25">
      <c r="A70" s="13"/>
      <c r="B70" s="14" t="s">
        <v>74</v>
      </c>
      <c r="C70" s="14" t="e">
        <f t="shared" si="18"/>
        <v>#REF!</v>
      </c>
      <c r="D70" s="54" t="s">
        <v>64</v>
      </c>
      <c r="E70" s="38" t="e">
        <f t="shared" si="19"/>
        <v>#REF!</v>
      </c>
      <c r="F70" s="14">
        <v>5</v>
      </c>
      <c r="G70" s="14" t="e">
        <f t="shared" ref="G70:G75" si="23">VLOOKUP(A70,base,8,FALSE)</f>
        <v>#REF!</v>
      </c>
      <c r="H70" s="14" t="e">
        <f t="shared" si="20"/>
        <v>#REF!</v>
      </c>
      <c r="I70" s="14" t="e">
        <f t="shared" si="21"/>
        <v>#REF!</v>
      </c>
      <c r="K70" t="e">
        <f t="shared" si="22"/>
        <v>#REF!</v>
      </c>
    </row>
    <row r="71" spans="1:11" ht="15" customHeight="1" x14ac:dyDescent="0.25">
      <c r="A71" s="13"/>
      <c r="B71" s="14" t="s">
        <v>75</v>
      </c>
      <c r="C71" s="14" t="e">
        <f t="shared" si="18"/>
        <v>#REF!</v>
      </c>
      <c r="D71" s="54" t="s">
        <v>64</v>
      </c>
      <c r="E71" s="38" t="e">
        <f t="shared" si="19"/>
        <v>#REF!</v>
      </c>
      <c r="F71" s="14">
        <v>5</v>
      </c>
      <c r="G71" s="14" t="e">
        <f t="shared" si="23"/>
        <v>#REF!</v>
      </c>
      <c r="H71" s="14" t="e">
        <f t="shared" si="20"/>
        <v>#REF!</v>
      </c>
      <c r="I71" s="14" t="e">
        <f t="shared" si="21"/>
        <v>#REF!</v>
      </c>
      <c r="K71" t="e">
        <f t="shared" si="22"/>
        <v>#REF!</v>
      </c>
    </row>
    <row r="72" spans="1:11" ht="15" customHeight="1" x14ac:dyDescent="0.25">
      <c r="A72" s="13"/>
      <c r="B72" s="16" t="s">
        <v>76</v>
      </c>
      <c r="C72" s="14" t="e">
        <f t="shared" si="18"/>
        <v>#REF!</v>
      </c>
      <c r="D72" s="55" t="s">
        <v>64</v>
      </c>
      <c r="E72" s="38" t="e">
        <f t="shared" si="19"/>
        <v>#REF!</v>
      </c>
      <c r="F72" s="18">
        <v>5</v>
      </c>
      <c r="G72" s="14" t="e">
        <f t="shared" si="23"/>
        <v>#REF!</v>
      </c>
      <c r="H72" s="14" t="e">
        <f t="shared" si="20"/>
        <v>#REF!</v>
      </c>
      <c r="I72" s="14" t="e">
        <f t="shared" si="21"/>
        <v>#REF!</v>
      </c>
      <c r="K72" t="e">
        <f t="shared" si="22"/>
        <v>#REF!</v>
      </c>
    </row>
    <row r="73" spans="1:11" ht="15" customHeight="1" x14ac:dyDescent="0.25">
      <c r="A73" s="13"/>
      <c r="B73" s="16" t="s">
        <v>77</v>
      </c>
      <c r="C73" s="14" t="e">
        <f t="shared" si="18"/>
        <v>#REF!</v>
      </c>
      <c r="D73" s="55" t="s">
        <v>64</v>
      </c>
      <c r="E73" s="38" t="e">
        <f t="shared" si="19"/>
        <v>#REF!</v>
      </c>
      <c r="F73" s="18">
        <v>5</v>
      </c>
      <c r="G73" s="14" t="e">
        <f t="shared" si="23"/>
        <v>#REF!</v>
      </c>
      <c r="H73" s="14" t="e">
        <f t="shared" si="20"/>
        <v>#REF!</v>
      </c>
      <c r="I73" s="14" t="e">
        <f t="shared" si="21"/>
        <v>#REF!</v>
      </c>
      <c r="K73" t="e">
        <f t="shared" si="22"/>
        <v>#REF!</v>
      </c>
    </row>
    <row r="74" spans="1:11" ht="15" customHeight="1" x14ac:dyDescent="0.25">
      <c r="A74" s="13"/>
      <c r="B74" s="14" t="s">
        <v>78</v>
      </c>
      <c r="C74" s="14" t="e">
        <f t="shared" si="18"/>
        <v>#REF!</v>
      </c>
      <c r="D74" s="38" t="s">
        <v>79</v>
      </c>
      <c r="E74" s="38" t="e">
        <f t="shared" si="19"/>
        <v>#REF!</v>
      </c>
      <c r="F74" s="14">
        <v>600</v>
      </c>
      <c r="G74" s="14" t="e">
        <f t="shared" si="23"/>
        <v>#REF!</v>
      </c>
      <c r="H74" s="14" t="e">
        <f t="shared" si="20"/>
        <v>#REF!</v>
      </c>
      <c r="I74" s="14" t="e">
        <f t="shared" si="21"/>
        <v>#REF!</v>
      </c>
      <c r="K74" t="e">
        <f t="shared" si="22"/>
        <v>#REF!</v>
      </c>
    </row>
    <row r="75" spans="1:11" ht="15" customHeight="1" x14ac:dyDescent="0.25">
      <c r="A75" s="13"/>
      <c r="B75" s="16" t="s">
        <v>80</v>
      </c>
      <c r="C75" s="14" t="e">
        <f t="shared" si="18"/>
        <v>#REF!</v>
      </c>
      <c r="D75" s="56" t="s">
        <v>64</v>
      </c>
      <c r="E75" s="38" t="e">
        <f t="shared" si="19"/>
        <v>#REF!</v>
      </c>
      <c r="F75" s="18">
        <v>150</v>
      </c>
      <c r="G75" s="14" t="e">
        <f t="shared" si="23"/>
        <v>#REF!</v>
      </c>
      <c r="H75" s="14" t="e">
        <f t="shared" si="20"/>
        <v>#REF!</v>
      </c>
      <c r="I75" s="14" t="e">
        <f t="shared" si="21"/>
        <v>#REF!</v>
      </c>
      <c r="K75" t="e">
        <f t="shared" si="22"/>
        <v>#REF!</v>
      </c>
    </row>
    <row r="76" spans="1:11" s="67" customFormat="1" ht="21" customHeight="1" x14ac:dyDescent="0.25">
      <c r="A76" s="23"/>
      <c r="B76" s="29" t="s">
        <v>81</v>
      </c>
      <c r="C76" s="18" t="e">
        <f t="shared" si="18"/>
        <v>#REF!</v>
      </c>
      <c r="D76" s="68" t="s">
        <v>259</v>
      </c>
      <c r="E76" s="56" t="e">
        <f t="shared" si="19"/>
        <v>#REF!</v>
      </c>
      <c r="F76" s="18">
        <v>10</v>
      </c>
      <c r="G76" s="59" t="e">
        <f>ROUND(VLOOKUP(A76,base,8,FALSE)/0.5,4)</f>
        <v>#REF!</v>
      </c>
      <c r="H76" s="18" t="e">
        <f t="shared" si="20"/>
        <v>#REF!</v>
      </c>
      <c r="I76" s="18" t="e">
        <f t="shared" si="21"/>
        <v>#REF!</v>
      </c>
      <c r="K76" t="e">
        <f t="shared" si="22"/>
        <v>#REF!</v>
      </c>
    </row>
    <row r="77" spans="1:11" ht="15" customHeight="1" x14ac:dyDescent="0.25">
      <c r="A77" s="13"/>
      <c r="B77" s="16" t="s">
        <v>82</v>
      </c>
      <c r="C77" s="14" t="e">
        <f t="shared" si="18"/>
        <v>#REF!</v>
      </c>
      <c r="D77" s="56" t="s">
        <v>67</v>
      </c>
      <c r="E77" s="38" t="e">
        <f t="shared" si="19"/>
        <v>#REF!</v>
      </c>
      <c r="F77" s="18">
        <v>10</v>
      </c>
      <c r="G77" s="14" t="e">
        <f>VLOOKUP(A77,base,8,FALSE)</f>
        <v>#REF!</v>
      </c>
      <c r="H77" s="14" t="e">
        <f t="shared" si="20"/>
        <v>#REF!</v>
      </c>
      <c r="I77" s="14" t="e">
        <f t="shared" si="21"/>
        <v>#REF!</v>
      </c>
      <c r="K77" t="e">
        <f t="shared" si="22"/>
        <v>#REF!</v>
      </c>
    </row>
    <row r="78" spans="1:11" ht="15" customHeight="1" x14ac:dyDescent="0.25">
      <c r="A78" s="13"/>
      <c r="B78" s="16" t="s">
        <v>83</v>
      </c>
      <c r="C78" s="14" t="e">
        <f t="shared" si="18"/>
        <v>#REF!</v>
      </c>
      <c r="D78" s="58" t="s">
        <v>67</v>
      </c>
      <c r="E78" s="38" t="e">
        <f t="shared" si="19"/>
        <v>#REF!</v>
      </c>
      <c r="F78" s="18">
        <v>5</v>
      </c>
      <c r="G78" s="59" t="e">
        <f>ROUND(VLOOKUP(A78,base,8,FALSE)/5,4)</f>
        <v>#REF!</v>
      </c>
      <c r="H78" s="14" t="e">
        <f t="shared" si="20"/>
        <v>#REF!</v>
      </c>
      <c r="I78" s="14" t="e">
        <f t="shared" si="21"/>
        <v>#REF!</v>
      </c>
      <c r="K78" t="e">
        <f t="shared" si="22"/>
        <v>#REF!</v>
      </c>
    </row>
    <row r="79" spans="1:11" ht="15" customHeight="1" x14ac:dyDescent="0.25">
      <c r="A79" s="13"/>
      <c r="B79" s="16" t="s">
        <v>84</v>
      </c>
      <c r="C79" s="14" t="e">
        <f t="shared" si="18"/>
        <v>#REF!</v>
      </c>
      <c r="D79" s="58" t="s">
        <v>46</v>
      </c>
      <c r="E79" s="38" t="e">
        <f t="shared" si="19"/>
        <v>#REF!</v>
      </c>
      <c r="F79" s="18">
        <v>100</v>
      </c>
      <c r="G79" s="59" t="e">
        <f>ROUND(VLOOKUP(A79,base,8,FALSE)/8,4)</f>
        <v>#REF!</v>
      </c>
      <c r="H79" s="14" t="e">
        <f t="shared" si="20"/>
        <v>#REF!</v>
      </c>
      <c r="I79" s="14" t="e">
        <f t="shared" si="21"/>
        <v>#REF!</v>
      </c>
      <c r="K79" t="e">
        <f t="shared" si="22"/>
        <v>#REF!</v>
      </c>
    </row>
    <row r="80" spans="1:11" ht="15" customHeight="1" x14ac:dyDescent="0.25">
      <c r="A80" s="13"/>
      <c r="B80" s="22" t="s">
        <v>85</v>
      </c>
      <c r="C80" s="14" t="e">
        <f t="shared" si="18"/>
        <v>#REF!</v>
      </c>
      <c r="D80" s="56" t="s">
        <v>46</v>
      </c>
      <c r="E80" s="38" t="e">
        <f t="shared" si="19"/>
        <v>#REF!</v>
      </c>
      <c r="F80" s="18">
        <v>120</v>
      </c>
      <c r="G80" s="14" t="e">
        <f>VLOOKUP(A80,base,8,FALSE)</f>
        <v>#REF!</v>
      </c>
      <c r="H80" s="14" t="e">
        <f t="shared" si="20"/>
        <v>#REF!</v>
      </c>
      <c r="I80" s="14" t="e">
        <f t="shared" si="21"/>
        <v>#REF!</v>
      </c>
      <c r="K80" t="e">
        <f t="shared" si="22"/>
        <v>#REF!</v>
      </c>
    </row>
    <row r="81" spans="1:11" ht="15" customHeight="1" x14ac:dyDescent="0.25">
      <c r="A81" s="13"/>
      <c r="B81" s="22" t="s">
        <v>260</v>
      </c>
      <c r="C81" s="14"/>
      <c r="D81" s="56" t="s">
        <v>251</v>
      </c>
      <c r="E81" s="38"/>
      <c r="F81" s="18">
        <v>20</v>
      </c>
      <c r="G81" s="14"/>
      <c r="H81" s="14"/>
      <c r="I81" s="14"/>
    </row>
    <row r="82" spans="1:11" ht="15" customHeight="1" x14ac:dyDescent="0.25">
      <c r="A82" s="13"/>
      <c r="B82" s="22" t="s">
        <v>86</v>
      </c>
      <c r="C82" s="14" t="e">
        <f t="shared" si="18"/>
        <v>#REF!</v>
      </c>
      <c r="D82" s="38" t="s">
        <v>46</v>
      </c>
      <c r="E82" s="38" t="e">
        <f t="shared" si="19"/>
        <v>#REF!</v>
      </c>
      <c r="F82" s="14">
        <v>120</v>
      </c>
      <c r="G82" s="14" t="e">
        <f>VLOOKUP(A82,base,8,FALSE)</f>
        <v>#REF!</v>
      </c>
      <c r="H82" s="14" t="e">
        <f t="shared" si="20"/>
        <v>#REF!</v>
      </c>
      <c r="I82" s="14" t="e">
        <f t="shared" si="21"/>
        <v>#REF!</v>
      </c>
      <c r="K82" t="e">
        <f t="shared" si="22"/>
        <v>#REF!</v>
      </c>
    </row>
    <row r="83" spans="1:11" ht="15" customHeight="1" x14ac:dyDescent="0.25">
      <c r="A83" s="13"/>
      <c r="B83" s="22" t="s">
        <v>87</v>
      </c>
      <c r="C83" s="14" t="e">
        <f t="shared" si="18"/>
        <v>#REF!</v>
      </c>
      <c r="D83" s="56" t="s">
        <v>67</v>
      </c>
      <c r="E83" s="38" t="e">
        <f t="shared" si="19"/>
        <v>#REF!</v>
      </c>
      <c r="F83" s="18">
        <v>50</v>
      </c>
      <c r="G83" s="14" t="e">
        <f>VLOOKUP(A83,base,8,FALSE)</f>
        <v>#REF!</v>
      </c>
      <c r="H83" s="14" t="e">
        <f t="shared" si="20"/>
        <v>#REF!</v>
      </c>
      <c r="I83" s="14" t="e">
        <f t="shared" si="21"/>
        <v>#REF!</v>
      </c>
      <c r="K83" t="e">
        <f t="shared" si="22"/>
        <v>#REF!</v>
      </c>
    </row>
    <row r="84" spans="1:11" ht="15" customHeight="1" x14ac:dyDescent="0.25">
      <c r="A84" s="13"/>
      <c r="B84" s="22" t="s">
        <v>88</v>
      </c>
      <c r="C84" s="14" t="e">
        <f t="shared" si="18"/>
        <v>#REF!</v>
      </c>
      <c r="D84" s="38" t="s">
        <v>65</v>
      </c>
      <c r="E84" s="38" t="e">
        <f t="shared" si="19"/>
        <v>#REF!</v>
      </c>
      <c r="F84" s="14">
        <v>160</v>
      </c>
      <c r="G84" s="14" t="e">
        <f>VLOOKUP(A84,base,8,FALSE)</f>
        <v>#REF!</v>
      </c>
      <c r="H84" s="14" t="e">
        <f t="shared" si="20"/>
        <v>#REF!</v>
      </c>
      <c r="I84" s="14" t="e">
        <f t="shared" si="21"/>
        <v>#REF!</v>
      </c>
      <c r="K84" t="e">
        <f t="shared" si="22"/>
        <v>#REF!</v>
      </c>
    </row>
    <row r="85" spans="1:11" ht="15" customHeight="1" x14ac:dyDescent="0.25">
      <c r="A85" s="13"/>
      <c r="B85" s="22" t="s">
        <v>280</v>
      </c>
      <c r="C85" s="14"/>
      <c r="D85" s="38" t="s">
        <v>251</v>
      </c>
      <c r="E85" s="38" t="s">
        <v>247</v>
      </c>
      <c r="F85" s="14">
        <v>10</v>
      </c>
      <c r="G85" s="14"/>
      <c r="H85" s="14"/>
      <c r="I85" s="14"/>
    </row>
    <row r="86" spans="1:11" ht="15" customHeight="1" x14ac:dyDescent="0.25">
      <c r="A86" s="13"/>
      <c r="B86" s="22" t="s">
        <v>281</v>
      </c>
      <c r="C86" s="14"/>
      <c r="D86" s="38" t="s">
        <v>251</v>
      </c>
      <c r="E86" s="38" t="s">
        <v>247</v>
      </c>
      <c r="F86" s="14">
        <v>15</v>
      </c>
      <c r="G86" s="14"/>
      <c r="H86" s="14"/>
      <c r="I86" s="14"/>
    </row>
    <row r="87" spans="1:11" ht="15" customHeight="1" x14ac:dyDescent="0.25">
      <c r="A87" s="13"/>
      <c r="B87" s="22" t="s">
        <v>89</v>
      </c>
      <c r="C87" s="14" t="e">
        <f t="shared" si="18"/>
        <v>#REF!</v>
      </c>
      <c r="D87" s="69" t="s">
        <v>90</v>
      </c>
      <c r="E87" s="38" t="e">
        <f t="shared" si="19"/>
        <v>#REF!</v>
      </c>
      <c r="F87" s="30">
        <v>576</v>
      </c>
      <c r="G87" s="59" t="e">
        <f>ROUND(VLOOKUP(A87,base,8,FALSE)/144,4)</f>
        <v>#REF!</v>
      </c>
      <c r="H87" s="14" t="e">
        <f t="shared" si="20"/>
        <v>#REF!</v>
      </c>
      <c r="I87" s="14" t="e">
        <f t="shared" si="21"/>
        <v>#REF!</v>
      </c>
      <c r="K87" t="e">
        <f t="shared" si="22"/>
        <v>#REF!</v>
      </c>
    </row>
    <row r="88" spans="1:11" x14ac:dyDescent="0.25">
      <c r="I88" s="8">
        <v>4</v>
      </c>
      <c r="K88" t="e">
        <f t="shared" si="22"/>
        <v>#REF!</v>
      </c>
    </row>
    <row r="89" spans="1:11" ht="51" x14ac:dyDescent="0.25">
      <c r="A89" s="1" t="s">
        <v>0</v>
      </c>
      <c r="B89" s="2" t="s">
        <v>1</v>
      </c>
      <c r="C89" s="3" t="s">
        <v>2</v>
      </c>
      <c r="D89" s="5" t="s">
        <v>3</v>
      </c>
      <c r="E89" s="5" t="s">
        <v>9</v>
      </c>
      <c r="F89" s="4" t="s">
        <v>4</v>
      </c>
      <c r="G89" s="5" t="s">
        <v>5</v>
      </c>
      <c r="H89" s="5" t="s">
        <v>6</v>
      </c>
      <c r="I89" s="5" t="s">
        <v>218</v>
      </c>
      <c r="K89" t="e">
        <f t="shared" si="22"/>
        <v>#REF!</v>
      </c>
    </row>
    <row r="90" spans="1:11" ht="15" customHeight="1" x14ac:dyDescent="0.25">
      <c r="A90" s="10"/>
      <c r="B90" s="26" t="s">
        <v>92</v>
      </c>
      <c r="C90" s="11" t="e">
        <f>VLOOKUP(A90,base,11,FALSE)</f>
        <v>#REF!</v>
      </c>
      <c r="D90" s="66" t="s">
        <v>90</v>
      </c>
      <c r="E90" s="50" t="e">
        <f>VLOOKUP(A90,base,3,FALSE)</f>
        <v>#REF!</v>
      </c>
      <c r="F90" s="28">
        <v>300</v>
      </c>
      <c r="G90" s="108" t="e">
        <f>ROUND(VLOOKUP(A90,base,8,FALSE)/75,4)</f>
        <v>#REF!</v>
      </c>
      <c r="H90" s="11" t="e">
        <f t="shared" ref="H90" si="24">ROUND((F90*G90),3)</f>
        <v>#REF!</v>
      </c>
      <c r="I90" s="11" t="e">
        <f t="shared" ref="I90" si="25">ROUND((G90*1.055),3)</f>
        <v>#REF!</v>
      </c>
      <c r="K90" t="e">
        <f t="shared" si="22"/>
        <v>#REF!</v>
      </c>
    </row>
    <row r="91" spans="1:11" ht="15" customHeight="1" x14ac:dyDescent="0.25">
      <c r="A91" s="7"/>
      <c r="B91" s="99" t="s">
        <v>263</v>
      </c>
      <c r="C91" s="101"/>
      <c r="D91" s="103" t="s">
        <v>264</v>
      </c>
      <c r="E91" s="105"/>
      <c r="F91" s="96">
        <v>40</v>
      </c>
      <c r="G91" s="109"/>
      <c r="H91" s="101"/>
      <c r="I91" s="101"/>
    </row>
    <row r="92" spans="1:11" ht="15" customHeight="1" x14ac:dyDescent="0.25">
      <c r="A92" s="79"/>
      <c r="B92" s="100" t="s">
        <v>262</v>
      </c>
      <c r="C92" s="102"/>
      <c r="D92" s="104" t="s">
        <v>199</v>
      </c>
      <c r="E92" s="106"/>
      <c r="F92" s="107">
        <v>60</v>
      </c>
      <c r="G92" s="110"/>
      <c r="H92" s="102"/>
      <c r="I92" s="102"/>
    </row>
    <row r="93" spans="1:11" x14ac:dyDescent="0.25">
      <c r="I93" s="8">
        <v>5</v>
      </c>
    </row>
    <row r="94" spans="1:11" x14ac:dyDescent="0.25">
      <c r="D94"/>
      <c r="E94"/>
    </row>
    <row r="95" spans="1:11" x14ac:dyDescent="0.25">
      <c r="D95"/>
      <c r="E95"/>
    </row>
    <row r="96" spans="1:11" x14ac:dyDescent="0.25">
      <c r="D96"/>
      <c r="E96"/>
    </row>
    <row r="116" spans="9:9" x14ac:dyDescent="0.25">
      <c r="I116" s="8"/>
    </row>
  </sheetData>
  <mergeCells count="2">
    <mergeCell ref="B1:H1"/>
    <mergeCell ref="B3:I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8"/>
  <sheetViews>
    <sheetView topLeftCell="A109" zoomScaleNormal="100" workbookViewId="0">
      <selection activeCell="K133" sqref="K133"/>
    </sheetView>
  </sheetViews>
  <sheetFormatPr baseColWidth="10" defaultRowHeight="15" x14ac:dyDescent="0.25"/>
  <cols>
    <col min="2" max="2" width="44.85546875" customWidth="1"/>
    <col min="3" max="3" width="44.85546875" bestFit="1" customWidth="1"/>
    <col min="4" max="4" width="17.42578125" bestFit="1" customWidth="1"/>
    <col min="5" max="5" width="13.5703125" customWidth="1"/>
    <col min="7" max="8" width="10.85546875" customWidth="1"/>
    <col min="9" max="9" width="13.5703125" customWidth="1"/>
  </cols>
  <sheetData>
    <row r="1" spans="1:9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9"/>
    </row>
    <row r="3" spans="1:9" x14ac:dyDescent="0.25">
      <c r="A3" t="s">
        <v>8</v>
      </c>
      <c r="B3" s="112" t="s">
        <v>220</v>
      </c>
      <c r="C3" s="112"/>
      <c r="D3" s="112"/>
      <c r="E3" s="112"/>
      <c r="F3" s="112"/>
      <c r="G3" s="112"/>
      <c r="H3" s="9"/>
    </row>
    <row r="4" spans="1:9" ht="6.75" customHeight="1" x14ac:dyDescent="0.25"/>
    <row r="5" spans="1:9" s="35" customFormat="1" ht="78" customHeight="1" x14ac:dyDescent="0.25">
      <c r="A5" s="41"/>
      <c r="B5" s="42" t="s">
        <v>1</v>
      </c>
      <c r="C5" s="43" t="s">
        <v>2</v>
      </c>
      <c r="D5" s="43" t="s">
        <v>3</v>
      </c>
      <c r="E5" s="43" t="s">
        <v>9</v>
      </c>
      <c r="F5" s="44" t="s">
        <v>4</v>
      </c>
      <c r="G5" s="43" t="s">
        <v>5</v>
      </c>
      <c r="H5" s="43" t="s">
        <v>6</v>
      </c>
      <c r="I5" s="43" t="s">
        <v>218</v>
      </c>
    </row>
    <row r="6" spans="1:9" ht="15" customHeight="1" x14ac:dyDescent="0.25">
      <c r="A6" s="10"/>
      <c r="B6" s="11" t="s">
        <v>95</v>
      </c>
      <c r="C6" s="11"/>
      <c r="D6" s="12" t="s">
        <v>96</v>
      </c>
      <c r="E6" s="50" t="s">
        <v>227</v>
      </c>
      <c r="F6" s="11">
        <v>60</v>
      </c>
      <c r="G6" s="11"/>
      <c r="H6" s="11"/>
      <c r="I6" s="11"/>
    </row>
    <row r="7" spans="1:9" ht="15" customHeight="1" x14ac:dyDescent="0.25">
      <c r="A7" s="13"/>
      <c r="B7" s="14" t="s">
        <v>97</v>
      </c>
      <c r="C7" s="14"/>
      <c r="D7" s="15" t="s">
        <v>15</v>
      </c>
      <c r="E7" s="38" t="s">
        <v>224</v>
      </c>
      <c r="F7" s="14">
        <v>12</v>
      </c>
      <c r="G7" s="14"/>
      <c r="H7" s="14"/>
      <c r="I7" s="14"/>
    </row>
    <row r="8" spans="1:9" ht="15" customHeight="1" x14ac:dyDescent="0.25">
      <c r="A8" s="13"/>
      <c r="B8" s="14" t="s">
        <v>98</v>
      </c>
      <c r="C8" s="14"/>
      <c r="D8" s="15" t="s">
        <v>11</v>
      </c>
      <c r="E8" s="38" t="s">
        <v>223</v>
      </c>
      <c r="F8" s="14">
        <v>48</v>
      </c>
      <c r="G8" s="14"/>
      <c r="H8" s="14"/>
      <c r="I8" s="14"/>
    </row>
    <row r="9" spans="1:9" ht="15" customHeight="1" x14ac:dyDescent="0.25">
      <c r="A9" s="13"/>
      <c r="B9" s="16" t="s">
        <v>99</v>
      </c>
      <c r="C9" s="14"/>
      <c r="D9" s="17" t="s">
        <v>100</v>
      </c>
      <c r="E9" s="36" t="s">
        <v>227</v>
      </c>
      <c r="F9" s="18">
        <v>6</v>
      </c>
      <c r="G9" s="14"/>
      <c r="H9" s="14"/>
      <c r="I9" s="14"/>
    </row>
    <row r="10" spans="1:9" ht="15" customHeight="1" x14ac:dyDescent="0.25">
      <c r="A10" s="13"/>
      <c r="B10" s="14" t="s">
        <v>101</v>
      </c>
      <c r="C10" s="14"/>
      <c r="D10" s="15" t="s">
        <v>102</v>
      </c>
      <c r="E10" s="36" t="s">
        <v>225</v>
      </c>
      <c r="F10" s="14">
        <v>24</v>
      </c>
      <c r="G10" s="14"/>
      <c r="H10" s="14"/>
      <c r="I10" s="14"/>
    </row>
    <row r="11" spans="1:9" ht="15" customHeight="1" x14ac:dyDescent="0.25">
      <c r="A11" s="13"/>
      <c r="B11" s="14" t="s">
        <v>103</v>
      </c>
      <c r="C11" s="14"/>
      <c r="D11" s="15" t="s">
        <v>102</v>
      </c>
      <c r="E11" s="36" t="s">
        <v>225</v>
      </c>
      <c r="F11" s="14">
        <v>5</v>
      </c>
      <c r="G11" s="14"/>
      <c r="H11" s="14"/>
      <c r="I11" s="14"/>
    </row>
    <row r="12" spans="1:9" ht="15" customHeight="1" x14ac:dyDescent="0.25">
      <c r="A12" s="13"/>
      <c r="B12" s="14" t="s">
        <v>104</v>
      </c>
      <c r="C12" s="14"/>
      <c r="D12" s="15" t="s">
        <v>102</v>
      </c>
      <c r="E12" s="36" t="s">
        <v>225</v>
      </c>
      <c r="F12" s="14">
        <v>5</v>
      </c>
      <c r="G12" s="14"/>
      <c r="H12" s="14"/>
      <c r="I12" s="14"/>
    </row>
    <row r="13" spans="1:9" ht="15" customHeight="1" x14ac:dyDescent="0.25">
      <c r="A13" s="13"/>
      <c r="B13" s="14" t="s">
        <v>105</v>
      </c>
      <c r="C13" s="14"/>
      <c r="D13" s="15" t="s">
        <v>11</v>
      </c>
      <c r="E13" s="36" t="s">
        <v>223</v>
      </c>
      <c r="F13" s="14">
        <v>840</v>
      </c>
      <c r="G13" s="14"/>
      <c r="H13" s="14"/>
      <c r="I13" s="14"/>
    </row>
    <row r="14" spans="1:9" ht="15" customHeight="1" x14ac:dyDescent="0.25">
      <c r="A14" s="13"/>
      <c r="B14" s="14" t="s">
        <v>106</v>
      </c>
      <c r="C14" s="14"/>
      <c r="D14" s="15" t="s">
        <v>15</v>
      </c>
      <c r="E14" s="36" t="s">
        <v>224</v>
      </c>
      <c r="F14" s="14">
        <v>48</v>
      </c>
      <c r="G14" s="14"/>
      <c r="H14" s="14"/>
      <c r="I14" s="14"/>
    </row>
    <row r="15" spans="1:9" ht="15" customHeight="1" x14ac:dyDescent="0.25">
      <c r="A15" s="13"/>
      <c r="B15" s="14" t="s">
        <v>241</v>
      </c>
      <c r="C15" s="15"/>
      <c r="D15" s="15" t="s">
        <v>242</v>
      </c>
      <c r="E15" s="78">
        <v>43835</v>
      </c>
      <c r="F15" s="14">
        <v>12</v>
      </c>
      <c r="G15" s="14"/>
      <c r="H15" s="14"/>
      <c r="I15" s="14"/>
    </row>
    <row r="16" spans="1:9" ht="15" customHeight="1" x14ac:dyDescent="0.25">
      <c r="A16" s="13"/>
      <c r="B16" s="14" t="s">
        <v>107</v>
      </c>
      <c r="C16" s="14"/>
      <c r="D16" s="15" t="s">
        <v>11</v>
      </c>
      <c r="E16" s="36" t="s">
        <v>223</v>
      </c>
      <c r="F16" s="14">
        <v>60</v>
      </c>
      <c r="G16" s="14"/>
      <c r="H16" s="14"/>
      <c r="I16" s="14"/>
    </row>
    <row r="17" spans="1:9" ht="15" customHeight="1" x14ac:dyDescent="0.25">
      <c r="A17" s="13"/>
      <c r="B17" s="16" t="s">
        <v>108</v>
      </c>
      <c r="C17" s="14"/>
      <c r="D17" s="18" t="s">
        <v>11</v>
      </c>
      <c r="E17" s="36" t="s">
        <v>223</v>
      </c>
      <c r="F17" s="18">
        <v>24</v>
      </c>
      <c r="G17" s="14"/>
      <c r="H17" s="14"/>
      <c r="I17" s="14"/>
    </row>
    <row r="18" spans="1:9" ht="15" customHeight="1" x14ac:dyDescent="0.25">
      <c r="A18" s="13"/>
      <c r="B18" s="16" t="s">
        <v>109</v>
      </c>
      <c r="C18" s="14"/>
      <c r="D18" s="18" t="s">
        <v>11</v>
      </c>
      <c r="E18" s="38" t="s">
        <v>223</v>
      </c>
      <c r="F18" s="18">
        <v>12</v>
      </c>
      <c r="G18" s="14"/>
      <c r="H18" s="14"/>
      <c r="I18" s="14"/>
    </row>
    <row r="19" spans="1:9" ht="15" customHeight="1" x14ac:dyDescent="0.25">
      <c r="A19" s="19"/>
      <c r="B19" s="20" t="s">
        <v>110</v>
      </c>
      <c r="C19" s="25"/>
      <c r="D19" s="21" t="s">
        <v>15</v>
      </c>
      <c r="E19" s="51" t="s">
        <v>234</v>
      </c>
      <c r="F19" s="21">
        <v>24</v>
      </c>
      <c r="G19" s="25"/>
      <c r="H19" s="25"/>
      <c r="I19" s="25"/>
    </row>
    <row r="20" spans="1:9" x14ac:dyDescent="0.25">
      <c r="A20" s="7"/>
      <c r="B20" s="7"/>
      <c r="C20" s="7"/>
      <c r="D20" s="7"/>
      <c r="E20" s="7"/>
      <c r="F20" s="7"/>
      <c r="G20" s="7"/>
      <c r="H20" s="7"/>
      <c r="I20" s="8">
        <v>1</v>
      </c>
    </row>
    <row r="21" spans="1:9" s="35" customFormat="1" ht="51" x14ac:dyDescent="0.25">
      <c r="A21" s="41" t="s">
        <v>0</v>
      </c>
      <c r="B21" s="42" t="s">
        <v>1</v>
      </c>
      <c r="C21" s="43" t="s">
        <v>2</v>
      </c>
      <c r="D21" s="43" t="s">
        <v>3</v>
      </c>
      <c r="E21" s="43" t="s">
        <v>9</v>
      </c>
      <c r="F21" s="44" t="s">
        <v>4</v>
      </c>
      <c r="G21" s="43" t="s">
        <v>5</v>
      </c>
      <c r="H21" s="43" t="s">
        <v>6</v>
      </c>
      <c r="I21" s="43" t="s">
        <v>218</v>
      </c>
    </row>
    <row r="22" spans="1:9" ht="15" customHeight="1" x14ac:dyDescent="0.25">
      <c r="A22" s="10"/>
      <c r="B22" s="11" t="s">
        <v>111</v>
      </c>
      <c r="C22" s="14"/>
      <c r="D22" s="12" t="s">
        <v>11</v>
      </c>
      <c r="E22" s="36" t="s">
        <v>223</v>
      </c>
      <c r="F22" s="11">
        <v>12</v>
      </c>
      <c r="G22" s="14"/>
      <c r="H22" s="14"/>
      <c r="I22" s="14"/>
    </row>
    <row r="23" spans="1:9" ht="15" customHeight="1" x14ac:dyDescent="0.25">
      <c r="A23" s="13"/>
      <c r="B23" s="14" t="s">
        <v>112</v>
      </c>
      <c r="C23" s="14"/>
      <c r="D23" s="15" t="s">
        <v>15</v>
      </c>
      <c r="E23" s="36" t="s">
        <v>224</v>
      </c>
      <c r="F23" s="14">
        <v>18</v>
      </c>
      <c r="G23" s="14"/>
      <c r="H23" s="14"/>
      <c r="I23" s="14"/>
    </row>
    <row r="24" spans="1:9" ht="15" customHeight="1" x14ac:dyDescent="0.25">
      <c r="A24" s="13"/>
      <c r="B24" s="14" t="s">
        <v>113</v>
      </c>
      <c r="C24" s="14"/>
      <c r="D24" s="15" t="s">
        <v>100</v>
      </c>
      <c r="E24" s="36" t="s">
        <v>227</v>
      </c>
      <c r="F24" s="14">
        <v>24</v>
      </c>
      <c r="G24" s="14"/>
      <c r="H24" s="14"/>
      <c r="I24" s="14"/>
    </row>
    <row r="25" spans="1:9" ht="15" customHeight="1" x14ac:dyDescent="0.25">
      <c r="A25" s="13"/>
      <c r="B25" s="16" t="s">
        <v>114</v>
      </c>
      <c r="C25" s="14"/>
      <c r="D25" s="17" t="s">
        <v>11</v>
      </c>
      <c r="E25" s="36" t="s">
        <v>223</v>
      </c>
      <c r="F25" s="18">
        <v>24</v>
      </c>
      <c r="G25" s="14"/>
      <c r="H25" s="14"/>
      <c r="I25" s="14"/>
    </row>
    <row r="26" spans="1:9" ht="15" customHeight="1" x14ac:dyDescent="0.25">
      <c r="A26" s="13"/>
      <c r="B26" s="14" t="s">
        <v>115</v>
      </c>
      <c r="C26" s="14"/>
      <c r="D26" s="15" t="s">
        <v>11</v>
      </c>
      <c r="E26" s="36" t="s">
        <v>223</v>
      </c>
      <c r="F26" s="14">
        <v>24</v>
      </c>
      <c r="G26" s="14"/>
      <c r="H26" s="14"/>
      <c r="I26" s="14"/>
    </row>
    <row r="27" spans="1:9" ht="15" customHeight="1" x14ac:dyDescent="0.25">
      <c r="A27" s="13"/>
      <c r="B27" s="14" t="s">
        <v>116</v>
      </c>
      <c r="C27" s="14"/>
      <c r="D27" s="15" t="s">
        <v>11</v>
      </c>
      <c r="E27" s="36" t="s">
        <v>223</v>
      </c>
      <c r="F27" s="14">
        <v>60</v>
      </c>
      <c r="G27" s="14"/>
      <c r="H27" s="14"/>
      <c r="I27" s="14"/>
    </row>
    <row r="28" spans="1:9" ht="15" customHeight="1" x14ac:dyDescent="0.25">
      <c r="A28" s="13"/>
      <c r="B28" s="14" t="s">
        <v>117</v>
      </c>
      <c r="C28" s="14"/>
      <c r="D28" s="15" t="s">
        <v>100</v>
      </c>
      <c r="E28" s="36" t="s">
        <v>227</v>
      </c>
      <c r="F28" s="14">
        <v>6</v>
      </c>
      <c r="G28" s="14"/>
      <c r="H28" s="14"/>
      <c r="I28" s="14"/>
    </row>
    <row r="29" spans="1:9" ht="15" customHeight="1" x14ac:dyDescent="0.25">
      <c r="A29" s="13"/>
      <c r="B29" s="16" t="s">
        <v>118</v>
      </c>
      <c r="C29" s="14"/>
      <c r="D29" s="17" t="s">
        <v>11</v>
      </c>
      <c r="E29" s="36" t="s">
        <v>223</v>
      </c>
      <c r="F29" s="18">
        <v>90</v>
      </c>
      <c r="G29" s="14"/>
      <c r="H29" s="14"/>
      <c r="I29" s="14"/>
    </row>
    <row r="30" spans="1:9" ht="15" customHeight="1" x14ac:dyDescent="0.25">
      <c r="A30" s="13"/>
      <c r="B30" s="14" t="s">
        <v>119</v>
      </c>
      <c r="C30" s="14"/>
      <c r="D30" s="14" t="s">
        <v>15</v>
      </c>
      <c r="E30" s="36" t="s">
        <v>224</v>
      </c>
      <c r="F30" s="14">
        <v>90</v>
      </c>
      <c r="G30" s="14"/>
      <c r="H30" s="14"/>
      <c r="I30" s="14"/>
    </row>
    <row r="31" spans="1:9" ht="15" customHeight="1" x14ac:dyDescent="0.25">
      <c r="A31" s="13"/>
      <c r="B31" s="16" t="s">
        <v>120</v>
      </c>
      <c r="C31" s="14"/>
      <c r="D31" s="18" t="s">
        <v>11</v>
      </c>
      <c r="E31" s="36" t="s">
        <v>223</v>
      </c>
      <c r="F31" s="18">
        <v>12</v>
      </c>
      <c r="G31" s="14"/>
      <c r="H31" s="14"/>
      <c r="I31" s="14"/>
    </row>
    <row r="32" spans="1:9" ht="15" customHeight="1" x14ac:dyDescent="0.25">
      <c r="A32" s="13"/>
      <c r="B32" s="16" t="s">
        <v>121</v>
      </c>
      <c r="C32" s="14"/>
      <c r="D32" s="18" t="s">
        <v>11</v>
      </c>
      <c r="E32" s="36" t="s">
        <v>223</v>
      </c>
      <c r="F32" s="18">
        <v>12</v>
      </c>
      <c r="G32" s="14"/>
      <c r="H32" s="14"/>
      <c r="I32" s="14"/>
    </row>
    <row r="33" spans="1:10" ht="15" customHeight="1" x14ac:dyDescent="0.25">
      <c r="A33" s="13"/>
      <c r="B33" s="22" t="s">
        <v>122</v>
      </c>
      <c r="C33" s="14"/>
      <c r="D33" s="18" t="s">
        <v>11</v>
      </c>
      <c r="E33" s="36" t="s">
        <v>223</v>
      </c>
      <c r="F33" s="18">
        <v>30</v>
      </c>
      <c r="G33" s="14"/>
      <c r="H33" s="14"/>
      <c r="I33" s="14"/>
    </row>
    <row r="34" spans="1:10" ht="15" customHeight="1" x14ac:dyDescent="0.25">
      <c r="A34" s="13"/>
      <c r="B34" s="22" t="s">
        <v>123</v>
      </c>
      <c r="C34" s="14"/>
      <c r="D34" s="18" t="s">
        <v>15</v>
      </c>
      <c r="E34" s="36" t="s">
        <v>224</v>
      </c>
      <c r="F34" s="18">
        <v>18</v>
      </c>
      <c r="G34" s="14"/>
      <c r="H34" s="14"/>
      <c r="I34" s="14"/>
    </row>
    <row r="35" spans="1:10" ht="15" customHeight="1" x14ac:dyDescent="0.25">
      <c r="A35" s="19"/>
      <c r="B35" s="24" t="s">
        <v>124</v>
      </c>
      <c r="C35" s="25"/>
      <c r="D35" s="21" t="s">
        <v>11</v>
      </c>
      <c r="E35" s="37" t="s">
        <v>223</v>
      </c>
      <c r="F35" s="21">
        <v>72</v>
      </c>
      <c r="G35" s="25"/>
      <c r="H35" s="25"/>
      <c r="I35" s="25"/>
    </row>
    <row r="36" spans="1:10" x14ac:dyDescent="0.25">
      <c r="I36" s="8">
        <v>2</v>
      </c>
      <c r="J36" s="8"/>
    </row>
    <row r="37" spans="1:10" s="35" customFormat="1" ht="51" x14ac:dyDescent="0.25">
      <c r="A37" s="41" t="s">
        <v>0</v>
      </c>
      <c r="B37" s="42" t="s">
        <v>1</v>
      </c>
      <c r="C37" s="43" t="s">
        <v>2</v>
      </c>
      <c r="D37" s="43" t="s">
        <v>3</v>
      </c>
      <c r="E37" s="43" t="s">
        <v>9</v>
      </c>
      <c r="F37" s="44" t="s">
        <v>4</v>
      </c>
      <c r="G37" s="43" t="s">
        <v>5</v>
      </c>
      <c r="H37" s="43" t="s">
        <v>6</v>
      </c>
      <c r="I37" s="43" t="s">
        <v>218</v>
      </c>
    </row>
    <row r="38" spans="1:10" ht="15" customHeight="1" x14ac:dyDescent="0.25">
      <c r="A38" s="10"/>
      <c r="B38" s="26" t="s">
        <v>125</v>
      </c>
      <c r="C38" s="14"/>
      <c r="D38" s="27" t="s">
        <v>11</v>
      </c>
      <c r="E38" s="36" t="s">
        <v>223</v>
      </c>
      <c r="F38" s="28">
        <v>12</v>
      </c>
      <c r="G38" s="14"/>
      <c r="H38" s="14"/>
      <c r="I38" s="14"/>
    </row>
    <row r="39" spans="1:10" ht="15" customHeight="1" x14ac:dyDescent="0.25">
      <c r="A39" s="13"/>
      <c r="B39" s="16" t="s">
        <v>126</v>
      </c>
      <c r="C39" s="14"/>
      <c r="D39" s="17" t="s">
        <v>11</v>
      </c>
      <c r="E39" s="36" t="s">
        <v>223</v>
      </c>
      <c r="F39" s="18">
        <v>24</v>
      </c>
      <c r="G39" s="14"/>
      <c r="H39" s="14"/>
      <c r="I39" s="14"/>
    </row>
    <row r="40" spans="1:10" ht="15" customHeight="1" x14ac:dyDescent="0.25">
      <c r="A40" s="13"/>
      <c r="B40" s="16" t="s">
        <v>127</v>
      </c>
      <c r="C40" s="14"/>
      <c r="D40" s="17" t="s">
        <v>11</v>
      </c>
      <c r="E40" s="36" t="s">
        <v>223</v>
      </c>
      <c r="F40" s="18">
        <v>72</v>
      </c>
      <c r="G40" s="14"/>
      <c r="H40" s="14"/>
      <c r="I40" s="14"/>
    </row>
    <row r="41" spans="1:10" ht="15" customHeight="1" x14ac:dyDescent="0.25">
      <c r="A41" s="13"/>
      <c r="B41" s="16" t="s">
        <v>128</v>
      </c>
      <c r="C41" s="14"/>
      <c r="D41" s="17" t="s">
        <v>11</v>
      </c>
      <c r="E41" s="36" t="s">
        <v>223</v>
      </c>
      <c r="F41" s="18">
        <v>24</v>
      </c>
      <c r="G41" s="14"/>
      <c r="H41" s="14"/>
      <c r="I41" s="14"/>
    </row>
    <row r="42" spans="1:10" ht="15" customHeight="1" x14ac:dyDescent="0.25">
      <c r="A42" s="13"/>
      <c r="B42" s="16" t="s">
        <v>129</v>
      </c>
      <c r="C42" s="14"/>
      <c r="D42" s="17" t="s">
        <v>15</v>
      </c>
      <c r="E42" s="36" t="s">
        <v>224</v>
      </c>
      <c r="F42" s="18">
        <v>18</v>
      </c>
      <c r="G42" s="14"/>
      <c r="H42" s="14"/>
      <c r="I42" s="14"/>
    </row>
    <row r="43" spans="1:10" ht="15" customHeight="1" x14ac:dyDescent="0.25">
      <c r="A43" s="13"/>
      <c r="B43" s="14" t="s">
        <v>130</v>
      </c>
      <c r="C43" s="14"/>
      <c r="D43" s="15" t="s">
        <v>11</v>
      </c>
      <c r="E43" s="36" t="s">
        <v>223</v>
      </c>
      <c r="F43" s="14">
        <v>72</v>
      </c>
      <c r="G43" s="14"/>
      <c r="H43" s="14"/>
      <c r="I43" s="14"/>
    </row>
    <row r="44" spans="1:10" ht="15" customHeight="1" x14ac:dyDescent="0.25">
      <c r="A44" s="13"/>
      <c r="B44" s="14" t="s">
        <v>243</v>
      </c>
      <c r="C44" s="15"/>
      <c r="D44" s="15" t="s">
        <v>244</v>
      </c>
      <c r="E44" s="78">
        <v>43833</v>
      </c>
      <c r="F44" s="14">
        <v>24</v>
      </c>
      <c r="G44" s="14"/>
      <c r="H44" s="14"/>
      <c r="I44" s="14"/>
    </row>
    <row r="45" spans="1:10" ht="15" customHeight="1" x14ac:dyDescent="0.25">
      <c r="A45" s="13"/>
      <c r="B45" s="16" t="s">
        <v>131</v>
      </c>
      <c r="C45" s="14"/>
      <c r="D45" s="17" t="s">
        <v>15</v>
      </c>
      <c r="E45" s="36" t="s">
        <v>224</v>
      </c>
      <c r="F45" s="18">
        <v>24</v>
      </c>
      <c r="G45" s="14"/>
      <c r="H45" s="14"/>
      <c r="I45" s="14"/>
    </row>
    <row r="46" spans="1:10" ht="15" customHeight="1" x14ac:dyDescent="0.25">
      <c r="A46" s="13"/>
      <c r="B46" s="16" t="s">
        <v>245</v>
      </c>
      <c r="C46" s="14"/>
      <c r="D46" s="17" t="s">
        <v>244</v>
      </c>
      <c r="E46" s="36"/>
      <c r="F46" s="18">
        <v>24</v>
      </c>
      <c r="G46" s="14"/>
      <c r="H46" s="14"/>
      <c r="I46" s="14"/>
    </row>
    <row r="47" spans="1:10" ht="15" customHeight="1" x14ac:dyDescent="0.25">
      <c r="A47" s="13"/>
      <c r="B47" s="14" t="s">
        <v>132</v>
      </c>
      <c r="C47" s="14"/>
      <c r="D47" s="15" t="s">
        <v>15</v>
      </c>
      <c r="E47" s="36" t="s">
        <v>224</v>
      </c>
      <c r="F47" s="14">
        <v>24</v>
      </c>
      <c r="G47" s="14"/>
      <c r="H47" s="14"/>
      <c r="I47" s="14"/>
    </row>
    <row r="48" spans="1:10" ht="15" customHeight="1" x14ac:dyDescent="0.25">
      <c r="A48" s="13"/>
      <c r="B48" s="16" t="s">
        <v>133</v>
      </c>
      <c r="C48" s="14"/>
      <c r="D48" s="17" t="s">
        <v>15</v>
      </c>
      <c r="E48" s="36" t="s">
        <v>224</v>
      </c>
      <c r="F48" s="18">
        <v>60</v>
      </c>
      <c r="G48" s="14"/>
      <c r="H48" s="14"/>
      <c r="I48" s="14"/>
    </row>
    <row r="49" spans="1:9" ht="15" customHeight="1" x14ac:dyDescent="0.25">
      <c r="A49" s="13"/>
      <c r="B49" s="16" t="s">
        <v>134</v>
      </c>
      <c r="C49" s="14"/>
      <c r="D49" s="17" t="s">
        <v>246</v>
      </c>
      <c r="E49" s="36" t="s">
        <v>247</v>
      </c>
      <c r="F49" s="18">
        <v>10</v>
      </c>
      <c r="G49" s="14"/>
      <c r="H49" s="14"/>
      <c r="I49" s="14"/>
    </row>
    <row r="50" spans="1:9" ht="15" customHeight="1" x14ac:dyDescent="0.25">
      <c r="A50" s="13"/>
      <c r="B50" s="16" t="s">
        <v>265</v>
      </c>
      <c r="C50" s="14"/>
      <c r="D50" s="17" t="s">
        <v>246</v>
      </c>
      <c r="E50" s="36" t="s">
        <v>246</v>
      </c>
      <c r="F50" s="18">
        <v>50</v>
      </c>
      <c r="G50" s="14"/>
      <c r="H50" s="14"/>
      <c r="I50" s="14"/>
    </row>
    <row r="51" spans="1:9" ht="15" customHeight="1" x14ac:dyDescent="0.25">
      <c r="A51" s="13"/>
      <c r="B51" s="16" t="s">
        <v>135</v>
      </c>
      <c r="C51" s="14"/>
      <c r="D51" s="59" t="s">
        <v>67</v>
      </c>
      <c r="E51" s="36" t="s">
        <v>229</v>
      </c>
      <c r="F51" s="18">
        <v>150</v>
      </c>
      <c r="G51" s="70"/>
      <c r="H51" s="14"/>
      <c r="I51" s="14"/>
    </row>
    <row r="52" spans="1:9" ht="15" customHeight="1" x14ac:dyDescent="0.25">
      <c r="A52" s="13"/>
      <c r="B52" s="16" t="s">
        <v>136</v>
      </c>
      <c r="C52" s="14"/>
      <c r="D52" s="59" t="s">
        <v>67</v>
      </c>
      <c r="E52" s="36" t="s">
        <v>229</v>
      </c>
      <c r="F52" s="18">
        <v>20</v>
      </c>
      <c r="G52" s="70"/>
      <c r="H52" s="14"/>
      <c r="I52" s="14"/>
    </row>
    <row r="53" spans="1:9" ht="15" customHeight="1" x14ac:dyDescent="0.25">
      <c r="A53" s="13"/>
      <c r="B53" s="16" t="s">
        <v>137</v>
      </c>
      <c r="C53" s="14"/>
      <c r="D53" s="18" t="s">
        <v>138</v>
      </c>
      <c r="E53" s="36" t="s">
        <v>229</v>
      </c>
      <c r="F53" s="18">
        <v>100</v>
      </c>
      <c r="G53" s="14"/>
      <c r="H53" s="14"/>
      <c r="I53" s="14"/>
    </row>
    <row r="54" spans="1:9" ht="15" customHeight="1" x14ac:dyDescent="0.25">
      <c r="A54" s="13"/>
      <c r="B54" s="16" t="s">
        <v>139</v>
      </c>
      <c r="C54" s="14"/>
      <c r="D54" s="59" t="s">
        <v>67</v>
      </c>
      <c r="E54" s="36" t="s">
        <v>226</v>
      </c>
      <c r="F54" s="18">
        <v>25</v>
      </c>
      <c r="G54" s="70"/>
      <c r="H54" s="14"/>
      <c r="I54" s="14"/>
    </row>
    <row r="55" spans="1:9" ht="15" customHeight="1" x14ac:dyDescent="0.25">
      <c r="A55" s="13"/>
      <c r="B55" s="16" t="s">
        <v>140</v>
      </c>
      <c r="C55" s="14"/>
      <c r="D55" s="18" t="s">
        <v>138</v>
      </c>
      <c r="E55" s="36" t="s">
        <v>229</v>
      </c>
      <c r="F55" s="18">
        <v>100</v>
      </c>
      <c r="G55" s="14"/>
      <c r="H55" s="14"/>
      <c r="I55" s="14"/>
    </row>
    <row r="56" spans="1:9" ht="15" customHeight="1" x14ac:dyDescent="0.25">
      <c r="A56" s="13"/>
      <c r="B56" s="22" t="s">
        <v>141</v>
      </c>
      <c r="C56" s="14"/>
      <c r="D56" s="18" t="s">
        <v>138</v>
      </c>
      <c r="E56" s="36" t="s">
        <v>229</v>
      </c>
      <c r="F56" s="18">
        <v>100</v>
      </c>
      <c r="G56" s="14"/>
      <c r="H56" s="14"/>
      <c r="I56" s="14"/>
    </row>
    <row r="57" spans="1:9" ht="15" customHeight="1" x14ac:dyDescent="0.25">
      <c r="A57" s="13"/>
      <c r="B57" s="22" t="s">
        <v>142</v>
      </c>
      <c r="C57" s="14"/>
      <c r="D57" s="14" t="s">
        <v>138</v>
      </c>
      <c r="E57" s="36" t="s">
        <v>229</v>
      </c>
      <c r="F57" s="14">
        <v>100</v>
      </c>
      <c r="G57" s="14"/>
      <c r="H57" s="14"/>
      <c r="I57" s="14"/>
    </row>
    <row r="58" spans="1:9" ht="15" customHeight="1" x14ac:dyDescent="0.25">
      <c r="A58" s="13"/>
      <c r="B58" s="22" t="s">
        <v>143</v>
      </c>
      <c r="C58" s="14"/>
      <c r="D58" s="18" t="s">
        <v>138</v>
      </c>
      <c r="E58" s="36" t="s">
        <v>226</v>
      </c>
      <c r="F58" s="18">
        <v>100</v>
      </c>
      <c r="G58" s="14"/>
      <c r="H58" s="14"/>
      <c r="I58" s="14"/>
    </row>
    <row r="59" spans="1:9" ht="15" customHeight="1" x14ac:dyDescent="0.25">
      <c r="A59" s="19"/>
      <c r="B59" s="24" t="s">
        <v>144</v>
      </c>
      <c r="C59" s="25"/>
      <c r="D59" s="71" t="s">
        <v>67</v>
      </c>
      <c r="E59" s="37" t="s">
        <v>229</v>
      </c>
      <c r="F59" s="25">
        <v>50</v>
      </c>
      <c r="G59" s="71"/>
      <c r="H59" s="25"/>
      <c r="I59" s="25"/>
    </row>
    <row r="60" spans="1:9" x14ac:dyDescent="0.25">
      <c r="I60" s="8">
        <v>3</v>
      </c>
    </row>
    <row r="61" spans="1:9" s="35" customFormat="1" ht="51" x14ac:dyDescent="0.25">
      <c r="A61" s="41" t="s">
        <v>0</v>
      </c>
      <c r="B61" s="42" t="s">
        <v>1</v>
      </c>
      <c r="C61" s="43" t="s">
        <v>2</v>
      </c>
      <c r="D61" s="43" t="s">
        <v>3</v>
      </c>
      <c r="E61" s="43" t="s">
        <v>9</v>
      </c>
      <c r="F61" s="44" t="s">
        <v>4</v>
      </c>
      <c r="G61" s="43" t="s">
        <v>5</v>
      </c>
      <c r="H61" s="43" t="s">
        <v>6</v>
      </c>
      <c r="I61" s="43" t="s">
        <v>218</v>
      </c>
    </row>
    <row r="62" spans="1:9" ht="15" customHeight="1" x14ac:dyDescent="0.25">
      <c r="A62" s="10"/>
      <c r="B62" s="26" t="s">
        <v>145</v>
      </c>
      <c r="C62" s="14"/>
      <c r="D62" s="72" t="s">
        <v>67</v>
      </c>
      <c r="E62" s="36" t="s">
        <v>225</v>
      </c>
      <c r="F62" s="28">
        <v>50</v>
      </c>
      <c r="G62" s="70"/>
      <c r="H62" s="14"/>
      <c r="I62" s="14"/>
    </row>
    <row r="63" spans="1:9" ht="15" customHeight="1" x14ac:dyDescent="0.25">
      <c r="A63" s="13"/>
      <c r="B63" s="16" t="s">
        <v>146</v>
      </c>
      <c r="C63" s="14"/>
      <c r="D63" s="17" t="s">
        <v>138</v>
      </c>
      <c r="E63" s="36" t="s">
        <v>226</v>
      </c>
      <c r="F63" s="18">
        <v>100</v>
      </c>
      <c r="G63" s="14"/>
      <c r="H63" s="14"/>
      <c r="I63" s="14"/>
    </row>
    <row r="64" spans="1:9" ht="15" customHeight="1" x14ac:dyDescent="0.25">
      <c r="A64" s="13"/>
      <c r="B64" s="16" t="s">
        <v>147</v>
      </c>
      <c r="C64" s="14"/>
      <c r="D64" s="73" t="s">
        <v>67</v>
      </c>
      <c r="E64" s="36" t="s">
        <v>229</v>
      </c>
      <c r="F64" s="18">
        <v>100</v>
      </c>
      <c r="G64" s="70"/>
      <c r="H64" s="14"/>
      <c r="I64" s="14"/>
    </row>
    <row r="65" spans="1:9" ht="15" customHeight="1" x14ac:dyDescent="0.25">
      <c r="A65" s="13"/>
      <c r="B65" s="16" t="s">
        <v>148</v>
      </c>
      <c r="C65" s="14"/>
      <c r="D65" s="73" t="s">
        <v>67</v>
      </c>
      <c r="E65" s="36" t="s">
        <v>229</v>
      </c>
      <c r="F65" s="18">
        <v>200</v>
      </c>
      <c r="G65" s="70"/>
      <c r="H65" s="14"/>
      <c r="I65" s="14"/>
    </row>
    <row r="66" spans="1:9" ht="15" customHeight="1" x14ac:dyDescent="0.25">
      <c r="A66" s="13"/>
      <c r="B66" s="16" t="s">
        <v>149</v>
      </c>
      <c r="C66" s="14"/>
      <c r="D66" s="73" t="s">
        <v>67</v>
      </c>
      <c r="E66" s="36" t="s">
        <v>229</v>
      </c>
      <c r="F66" s="18">
        <v>50</v>
      </c>
      <c r="G66" s="70"/>
      <c r="H66" s="14"/>
      <c r="I66" s="14"/>
    </row>
    <row r="67" spans="1:9" ht="15" customHeight="1" x14ac:dyDescent="0.25">
      <c r="A67" s="13"/>
      <c r="B67" s="16" t="s">
        <v>150</v>
      </c>
      <c r="C67" s="14"/>
      <c r="D67" s="73" t="s">
        <v>65</v>
      </c>
      <c r="E67" s="36" t="s">
        <v>230</v>
      </c>
      <c r="F67" s="18">
        <v>500</v>
      </c>
      <c r="G67" s="70"/>
      <c r="H67" s="14"/>
      <c r="I67" s="14"/>
    </row>
    <row r="68" spans="1:9" ht="15" customHeight="1" x14ac:dyDescent="0.25">
      <c r="A68" s="13"/>
      <c r="B68" s="14" t="s">
        <v>151</v>
      </c>
      <c r="C68" s="14"/>
      <c r="D68" s="74" t="s">
        <v>65</v>
      </c>
      <c r="E68" s="36" t="s">
        <v>230</v>
      </c>
      <c r="F68" s="14">
        <v>500</v>
      </c>
      <c r="G68" s="70"/>
      <c r="H68" s="14"/>
      <c r="I68" s="14"/>
    </row>
    <row r="69" spans="1:9" ht="15" customHeight="1" x14ac:dyDescent="0.25">
      <c r="A69" s="13"/>
      <c r="B69" s="14" t="s">
        <v>152</v>
      </c>
      <c r="C69" s="14"/>
      <c r="D69" s="15" t="s">
        <v>65</v>
      </c>
      <c r="E69" s="36" t="s">
        <v>228</v>
      </c>
      <c r="F69" s="14">
        <v>100</v>
      </c>
      <c r="G69" s="14"/>
      <c r="H69" s="14"/>
      <c r="I69" s="14"/>
    </row>
    <row r="70" spans="1:9" ht="15" customHeight="1" x14ac:dyDescent="0.25">
      <c r="A70" s="13"/>
      <c r="B70" s="14" t="s">
        <v>249</v>
      </c>
      <c r="C70" s="14"/>
      <c r="D70" s="15" t="s">
        <v>65</v>
      </c>
      <c r="E70" s="36" t="s">
        <v>228</v>
      </c>
      <c r="F70" s="14">
        <v>12</v>
      </c>
      <c r="G70" s="14"/>
      <c r="H70" s="14"/>
      <c r="I70" s="14"/>
    </row>
    <row r="71" spans="1:9" ht="15" customHeight="1" x14ac:dyDescent="0.25">
      <c r="A71" s="13"/>
      <c r="B71" s="14" t="s">
        <v>248</v>
      </c>
      <c r="C71" s="14"/>
      <c r="D71" s="15" t="s">
        <v>65</v>
      </c>
      <c r="E71" s="36" t="s">
        <v>228</v>
      </c>
      <c r="F71" s="14">
        <v>12</v>
      </c>
      <c r="G71" s="14"/>
      <c r="H71" s="14"/>
      <c r="I71" s="14"/>
    </row>
    <row r="72" spans="1:9" ht="15" customHeight="1" x14ac:dyDescent="0.25">
      <c r="A72" s="13"/>
      <c r="B72" s="16" t="s">
        <v>153</v>
      </c>
      <c r="C72" s="14"/>
      <c r="D72" s="73" t="s">
        <v>65</v>
      </c>
      <c r="E72" s="36" t="s">
        <v>230</v>
      </c>
      <c r="F72" s="18">
        <v>12</v>
      </c>
      <c r="G72" s="70"/>
      <c r="H72" s="14"/>
      <c r="I72" s="14"/>
    </row>
    <row r="73" spans="1:9" ht="15" customHeight="1" x14ac:dyDescent="0.25">
      <c r="A73" s="13"/>
      <c r="B73" s="16" t="s">
        <v>154</v>
      </c>
      <c r="C73" s="14"/>
      <c r="D73" s="73" t="s">
        <v>65</v>
      </c>
      <c r="E73" s="36" t="s">
        <v>228</v>
      </c>
      <c r="F73" s="18">
        <v>100</v>
      </c>
      <c r="G73" s="70"/>
      <c r="H73" s="14"/>
      <c r="I73" s="14"/>
    </row>
    <row r="74" spans="1:9" ht="15" customHeight="1" x14ac:dyDescent="0.25">
      <c r="A74" s="13"/>
      <c r="B74" s="14" t="s">
        <v>155</v>
      </c>
      <c r="C74" s="14"/>
      <c r="D74" s="14" t="s">
        <v>65</v>
      </c>
      <c r="E74" s="36" t="s">
        <v>228</v>
      </c>
      <c r="F74" s="14">
        <v>18</v>
      </c>
      <c r="G74" s="14"/>
      <c r="H74" s="14"/>
      <c r="I74" s="14"/>
    </row>
    <row r="75" spans="1:9" ht="15" customHeight="1" x14ac:dyDescent="0.25">
      <c r="A75" s="13"/>
      <c r="B75" s="16" t="s">
        <v>156</v>
      </c>
      <c r="C75" s="14"/>
      <c r="D75" s="59" t="s">
        <v>65</v>
      </c>
      <c r="E75" s="36" t="s">
        <v>230</v>
      </c>
      <c r="F75" s="18">
        <v>6</v>
      </c>
      <c r="G75" s="70"/>
      <c r="H75" s="14"/>
      <c r="I75" s="14"/>
    </row>
    <row r="76" spans="1:9" ht="15" customHeight="1" x14ac:dyDescent="0.25">
      <c r="A76" s="13"/>
      <c r="B76" s="29" t="s">
        <v>157</v>
      </c>
      <c r="C76" s="14"/>
      <c r="D76" s="29" t="s">
        <v>67</v>
      </c>
      <c r="E76" s="36" t="s">
        <v>233</v>
      </c>
      <c r="F76" s="18">
        <v>100</v>
      </c>
      <c r="G76" s="14"/>
      <c r="H76" s="14"/>
      <c r="I76" s="14"/>
    </row>
    <row r="77" spans="1:9" ht="15" customHeight="1" x14ac:dyDescent="0.25">
      <c r="A77" s="13"/>
      <c r="B77" s="16" t="s">
        <v>158</v>
      </c>
      <c r="C77" s="14"/>
      <c r="D77" s="18" t="s">
        <v>159</v>
      </c>
      <c r="E77" s="36" t="s">
        <v>239</v>
      </c>
      <c r="F77" s="18">
        <v>10</v>
      </c>
      <c r="G77" s="14"/>
      <c r="H77" s="14"/>
      <c r="I77" s="14"/>
    </row>
    <row r="78" spans="1:9" ht="15" customHeight="1" x14ac:dyDescent="0.25">
      <c r="A78" s="13"/>
      <c r="B78" s="16" t="s">
        <v>160</v>
      </c>
      <c r="C78" s="14"/>
      <c r="D78" s="29" t="s">
        <v>161</v>
      </c>
      <c r="E78" s="36" t="s">
        <v>240</v>
      </c>
      <c r="F78" s="18">
        <v>10</v>
      </c>
      <c r="G78" s="14"/>
      <c r="H78" s="14"/>
      <c r="I78" s="14"/>
    </row>
    <row r="79" spans="1:9" ht="15" customHeight="1" x14ac:dyDescent="0.25">
      <c r="A79" s="13"/>
      <c r="B79" s="16" t="s">
        <v>162</v>
      </c>
      <c r="C79" s="14"/>
      <c r="D79" s="29" t="s">
        <v>163</v>
      </c>
      <c r="E79" s="36" t="s">
        <v>240</v>
      </c>
      <c r="F79" s="18">
        <v>2</v>
      </c>
      <c r="G79" s="14"/>
      <c r="H79" s="14"/>
      <c r="I79" s="14"/>
    </row>
    <row r="80" spans="1:9" ht="15" customHeight="1" x14ac:dyDescent="0.25">
      <c r="A80" s="13"/>
      <c r="B80" s="22" t="s">
        <v>164</v>
      </c>
      <c r="C80" s="14"/>
      <c r="D80" s="14" t="s">
        <v>67</v>
      </c>
      <c r="E80" s="36" t="s">
        <v>225</v>
      </c>
      <c r="F80" s="14">
        <v>10</v>
      </c>
      <c r="G80" s="14"/>
      <c r="H80" s="14"/>
      <c r="I80" s="14"/>
    </row>
    <row r="81" spans="1:9" ht="15" customHeight="1" x14ac:dyDescent="0.25">
      <c r="A81" s="13"/>
      <c r="B81" s="22" t="s">
        <v>165</v>
      </c>
      <c r="C81" s="14"/>
      <c r="D81" s="18" t="s">
        <v>67</v>
      </c>
      <c r="E81" s="36" t="s">
        <v>225</v>
      </c>
      <c r="F81" s="18">
        <v>10</v>
      </c>
      <c r="G81" s="14"/>
      <c r="H81" s="14"/>
      <c r="I81" s="14"/>
    </row>
    <row r="82" spans="1:9" ht="15" customHeight="1" x14ac:dyDescent="0.25">
      <c r="A82" s="13"/>
      <c r="B82" s="22" t="s">
        <v>166</v>
      </c>
      <c r="C82" s="14"/>
      <c r="D82" s="18" t="s">
        <v>100</v>
      </c>
      <c r="E82" s="36" t="s">
        <v>227</v>
      </c>
      <c r="F82" s="18">
        <v>2</v>
      </c>
      <c r="G82" s="14"/>
      <c r="H82" s="14"/>
      <c r="I82" s="14"/>
    </row>
    <row r="83" spans="1:9" ht="15" customHeight="1" x14ac:dyDescent="0.25">
      <c r="A83" s="13"/>
      <c r="B83" s="22" t="s">
        <v>167</v>
      </c>
      <c r="C83" s="14"/>
      <c r="D83" s="14" t="s">
        <v>67</v>
      </c>
      <c r="E83" s="36" t="s">
        <v>233</v>
      </c>
      <c r="F83" s="14">
        <v>48</v>
      </c>
      <c r="G83" s="14"/>
      <c r="H83" s="14"/>
      <c r="I83" s="14"/>
    </row>
    <row r="84" spans="1:9" ht="15" customHeight="1" x14ac:dyDescent="0.25">
      <c r="A84" s="13"/>
      <c r="B84" s="22" t="s">
        <v>168</v>
      </c>
      <c r="C84" s="14"/>
      <c r="D84" s="30" t="s">
        <v>67</v>
      </c>
      <c r="E84" s="36" t="s">
        <v>233</v>
      </c>
      <c r="F84" s="30">
        <v>200</v>
      </c>
      <c r="G84" s="14"/>
      <c r="H84" s="14"/>
      <c r="I84" s="14"/>
    </row>
    <row r="85" spans="1:9" ht="15" customHeight="1" x14ac:dyDescent="0.25">
      <c r="A85" s="19"/>
      <c r="B85" s="24" t="s">
        <v>169</v>
      </c>
      <c r="C85" s="25"/>
      <c r="D85" s="31" t="s">
        <v>170</v>
      </c>
      <c r="E85" s="37" t="s">
        <v>238</v>
      </c>
      <c r="F85" s="31">
        <v>50</v>
      </c>
      <c r="G85" s="25"/>
      <c r="H85" s="25"/>
      <c r="I85" s="25"/>
    </row>
    <row r="86" spans="1:9" x14ac:dyDescent="0.25">
      <c r="I86" s="8">
        <v>4</v>
      </c>
    </row>
    <row r="87" spans="1:9" s="35" customFormat="1" ht="51" x14ac:dyDescent="0.25">
      <c r="A87" s="41" t="s">
        <v>0</v>
      </c>
      <c r="B87" s="42" t="s">
        <v>1</v>
      </c>
      <c r="C87" s="43" t="s">
        <v>2</v>
      </c>
      <c r="D87" s="43" t="s">
        <v>3</v>
      </c>
      <c r="E87" s="43" t="s">
        <v>9</v>
      </c>
      <c r="F87" s="44" t="s">
        <v>4</v>
      </c>
      <c r="G87" s="43" t="s">
        <v>5</v>
      </c>
      <c r="H87" s="43" t="s">
        <v>6</v>
      </c>
      <c r="I87" s="43" t="s">
        <v>218</v>
      </c>
    </row>
    <row r="88" spans="1:9" ht="15" customHeight="1" x14ac:dyDescent="0.25">
      <c r="A88" s="13"/>
      <c r="B88" s="16" t="s">
        <v>171</v>
      </c>
      <c r="C88" s="14"/>
      <c r="D88" s="17" t="s">
        <v>46</v>
      </c>
      <c r="E88" s="36" t="s">
        <v>235</v>
      </c>
      <c r="F88" s="18">
        <v>5</v>
      </c>
      <c r="G88" s="14"/>
      <c r="H88" s="14"/>
      <c r="I88" s="14"/>
    </row>
    <row r="89" spans="1:9" ht="15" customHeight="1" x14ac:dyDescent="0.25">
      <c r="A89" s="13"/>
      <c r="B89" s="16" t="s">
        <v>172</v>
      </c>
      <c r="C89" s="14"/>
      <c r="D89" s="17" t="s">
        <v>46</v>
      </c>
      <c r="E89" s="36" t="s">
        <v>235</v>
      </c>
      <c r="F89" s="18">
        <v>5</v>
      </c>
      <c r="G89" s="14"/>
      <c r="H89" s="14"/>
      <c r="I89" s="14"/>
    </row>
    <row r="90" spans="1:9" ht="15" customHeight="1" x14ac:dyDescent="0.25">
      <c r="A90" s="13"/>
      <c r="B90" s="16" t="s">
        <v>173</v>
      </c>
      <c r="C90" s="14"/>
      <c r="D90" s="17" t="s">
        <v>46</v>
      </c>
      <c r="E90" s="36" t="s">
        <v>235</v>
      </c>
      <c r="F90" s="18">
        <v>2</v>
      </c>
      <c r="G90" s="14"/>
      <c r="H90" s="14"/>
      <c r="I90" s="14"/>
    </row>
    <row r="91" spans="1:9" ht="15" customHeight="1" x14ac:dyDescent="0.25">
      <c r="A91" s="13"/>
      <c r="B91" s="16" t="s">
        <v>174</v>
      </c>
      <c r="C91" s="14"/>
      <c r="D91" s="17" t="s">
        <v>46</v>
      </c>
      <c r="E91" s="36" t="s">
        <v>235</v>
      </c>
      <c r="F91" s="18">
        <v>5</v>
      </c>
      <c r="G91" s="14"/>
      <c r="H91" s="14"/>
      <c r="I91" s="14"/>
    </row>
    <row r="92" spans="1:9" ht="15" customHeight="1" x14ac:dyDescent="0.25">
      <c r="A92" s="13"/>
      <c r="B92" s="16" t="s">
        <v>175</v>
      </c>
      <c r="C92" s="14"/>
      <c r="D92" s="17" t="s">
        <v>46</v>
      </c>
      <c r="E92" s="36" t="s">
        <v>235</v>
      </c>
      <c r="F92" s="18">
        <v>10</v>
      </c>
      <c r="G92" s="14"/>
      <c r="H92" s="14"/>
      <c r="I92" s="14"/>
    </row>
    <row r="93" spans="1:9" ht="15" customHeight="1" x14ac:dyDescent="0.25">
      <c r="A93" s="13"/>
      <c r="B93" s="16" t="s">
        <v>176</v>
      </c>
      <c r="C93" s="14"/>
      <c r="D93" s="17" t="s">
        <v>46</v>
      </c>
      <c r="E93" s="36" t="s">
        <v>235</v>
      </c>
      <c r="F93" s="18">
        <v>5</v>
      </c>
      <c r="G93" s="14"/>
      <c r="H93" s="14"/>
      <c r="I93" s="14"/>
    </row>
    <row r="94" spans="1:9" ht="15" customHeight="1" x14ac:dyDescent="0.25">
      <c r="A94" s="13"/>
      <c r="B94" s="16" t="s">
        <v>177</v>
      </c>
      <c r="C94" s="14"/>
      <c r="D94" s="17" t="s">
        <v>46</v>
      </c>
      <c r="E94" s="36" t="s">
        <v>235</v>
      </c>
      <c r="F94" s="18">
        <v>5</v>
      </c>
      <c r="G94" s="14"/>
      <c r="H94" s="14"/>
      <c r="I94" s="14"/>
    </row>
    <row r="95" spans="1:9" ht="15" customHeight="1" x14ac:dyDescent="0.25">
      <c r="A95" s="13"/>
      <c r="B95" s="16" t="s">
        <v>178</v>
      </c>
      <c r="C95" s="14"/>
      <c r="D95" s="17" t="s">
        <v>46</v>
      </c>
      <c r="E95" s="36" t="s">
        <v>232</v>
      </c>
      <c r="F95" s="18">
        <v>5</v>
      </c>
      <c r="G95" s="14"/>
      <c r="H95" s="14"/>
      <c r="I95" s="14"/>
    </row>
    <row r="96" spans="1:9" ht="15" customHeight="1" x14ac:dyDescent="0.25">
      <c r="A96" s="13"/>
      <c r="B96" s="16" t="s">
        <v>179</v>
      </c>
      <c r="C96" s="14"/>
      <c r="D96" s="17" t="s">
        <v>46</v>
      </c>
      <c r="E96" s="36" t="s">
        <v>235</v>
      </c>
      <c r="F96" s="18">
        <v>5</v>
      </c>
      <c r="G96" s="14"/>
      <c r="H96" s="14"/>
      <c r="I96" s="14"/>
    </row>
    <row r="97" spans="1:9" ht="15" customHeight="1" x14ac:dyDescent="0.25">
      <c r="A97" s="13"/>
      <c r="B97" s="16" t="s">
        <v>180</v>
      </c>
      <c r="C97" s="14"/>
      <c r="D97" s="17" t="s">
        <v>46</v>
      </c>
      <c r="E97" s="36" t="s">
        <v>235</v>
      </c>
      <c r="F97" s="18">
        <v>5</v>
      </c>
      <c r="G97" s="14"/>
      <c r="H97" s="14"/>
      <c r="I97" s="14"/>
    </row>
    <row r="98" spans="1:9" ht="15" customHeight="1" x14ac:dyDescent="0.25">
      <c r="A98" s="13"/>
      <c r="B98" s="16" t="s">
        <v>181</v>
      </c>
      <c r="C98" s="14"/>
      <c r="D98" s="17" t="s">
        <v>46</v>
      </c>
      <c r="E98" s="36" t="s">
        <v>235</v>
      </c>
      <c r="F98" s="18">
        <v>10</v>
      </c>
      <c r="G98" s="14"/>
      <c r="H98" s="14"/>
      <c r="I98" s="14"/>
    </row>
    <row r="99" spans="1:9" ht="15" customHeight="1" x14ac:dyDescent="0.25">
      <c r="A99" s="13"/>
      <c r="B99" s="16" t="s">
        <v>182</v>
      </c>
      <c r="C99" s="14"/>
      <c r="D99" s="17" t="s">
        <v>46</v>
      </c>
      <c r="E99" s="36" t="s">
        <v>235</v>
      </c>
      <c r="F99" s="18">
        <v>5</v>
      </c>
      <c r="G99" s="14"/>
      <c r="H99" s="14"/>
      <c r="I99" s="14"/>
    </row>
    <row r="100" spans="1:9" ht="15" customHeight="1" x14ac:dyDescent="0.25">
      <c r="A100" s="13"/>
      <c r="B100" s="16" t="s">
        <v>183</v>
      </c>
      <c r="C100" s="14"/>
      <c r="D100" s="17" t="s">
        <v>46</v>
      </c>
      <c r="E100" s="36" t="s">
        <v>235</v>
      </c>
      <c r="F100" s="18">
        <v>5</v>
      </c>
      <c r="G100" s="14"/>
      <c r="H100" s="14"/>
      <c r="I100" s="14"/>
    </row>
    <row r="101" spans="1:9" ht="15" customHeight="1" x14ac:dyDescent="0.25">
      <c r="A101" s="13"/>
      <c r="B101" s="16" t="s">
        <v>184</v>
      </c>
      <c r="C101" s="14"/>
      <c r="D101" s="17" t="s">
        <v>46</v>
      </c>
      <c r="E101" s="36" t="s">
        <v>235</v>
      </c>
      <c r="F101" s="18">
        <v>5</v>
      </c>
      <c r="G101" s="14"/>
      <c r="H101" s="14"/>
      <c r="I101" s="14"/>
    </row>
    <row r="102" spans="1:9" ht="15" customHeight="1" x14ac:dyDescent="0.25">
      <c r="A102" s="13"/>
      <c r="B102" s="16" t="s">
        <v>252</v>
      </c>
      <c r="C102" s="14"/>
      <c r="D102" s="17" t="s">
        <v>251</v>
      </c>
      <c r="E102" s="36"/>
      <c r="F102" s="18">
        <v>5</v>
      </c>
      <c r="G102" s="14"/>
      <c r="H102" s="14"/>
      <c r="I102" s="14"/>
    </row>
    <row r="103" spans="1:9" ht="15" customHeight="1" x14ac:dyDescent="0.25">
      <c r="A103" s="13"/>
      <c r="B103" s="16" t="s">
        <v>253</v>
      </c>
      <c r="C103" s="14"/>
      <c r="D103" s="17" t="s">
        <v>251</v>
      </c>
      <c r="E103" s="36"/>
      <c r="F103" s="18">
        <v>3</v>
      </c>
      <c r="G103" s="14"/>
      <c r="H103" s="14"/>
      <c r="I103" s="14"/>
    </row>
    <row r="104" spans="1:9" ht="15" customHeight="1" x14ac:dyDescent="0.25">
      <c r="A104" s="13"/>
      <c r="B104" s="16" t="s">
        <v>250</v>
      </c>
      <c r="C104" s="14"/>
      <c r="D104" s="17" t="s">
        <v>251</v>
      </c>
      <c r="E104" s="36"/>
      <c r="F104" s="18">
        <v>5</v>
      </c>
      <c r="G104" s="14"/>
      <c r="H104" s="14"/>
      <c r="I104" s="14"/>
    </row>
    <row r="105" spans="1:9" ht="15" customHeight="1" x14ac:dyDescent="0.25">
      <c r="A105" s="13"/>
      <c r="B105" s="16" t="s">
        <v>185</v>
      </c>
      <c r="C105" s="14"/>
      <c r="D105" s="17" t="s">
        <v>46</v>
      </c>
      <c r="E105" s="36" t="s">
        <v>235</v>
      </c>
      <c r="F105" s="18">
        <v>3</v>
      </c>
      <c r="G105" s="14"/>
      <c r="H105" s="14"/>
      <c r="I105" s="14"/>
    </row>
    <row r="106" spans="1:9" ht="15" customHeight="1" x14ac:dyDescent="0.25">
      <c r="A106" s="13"/>
      <c r="B106" s="16" t="s">
        <v>186</v>
      </c>
      <c r="C106" s="14"/>
      <c r="D106" s="17" t="s">
        <v>187</v>
      </c>
      <c r="E106" s="36" t="s">
        <v>236</v>
      </c>
      <c r="F106" s="18">
        <v>6</v>
      </c>
      <c r="G106" s="14"/>
      <c r="H106" s="14"/>
      <c r="I106" s="14"/>
    </row>
    <row r="107" spans="1:9" ht="15" customHeight="1" x14ac:dyDescent="0.25">
      <c r="A107" s="13"/>
      <c r="B107" s="16" t="s">
        <v>188</v>
      </c>
      <c r="C107" s="14"/>
      <c r="D107" s="17" t="s">
        <v>46</v>
      </c>
      <c r="E107" s="36" t="s">
        <v>235</v>
      </c>
      <c r="F107" s="18">
        <v>6</v>
      </c>
      <c r="G107" s="14"/>
      <c r="H107" s="14"/>
      <c r="I107" s="14"/>
    </row>
    <row r="108" spans="1:9" ht="15" customHeight="1" x14ac:dyDescent="0.25">
      <c r="A108" s="13"/>
      <c r="B108" s="16" t="s">
        <v>189</v>
      </c>
      <c r="C108" s="14"/>
      <c r="D108" s="17" t="s">
        <v>187</v>
      </c>
      <c r="E108" s="36" t="s">
        <v>236</v>
      </c>
      <c r="F108" s="18">
        <v>6</v>
      </c>
      <c r="G108" s="14"/>
      <c r="H108" s="14"/>
      <c r="I108" s="14"/>
    </row>
    <row r="109" spans="1:9" ht="15" customHeight="1" x14ac:dyDescent="0.25">
      <c r="A109" s="13"/>
      <c r="B109" s="16" t="s">
        <v>254</v>
      </c>
      <c r="C109" s="14"/>
      <c r="D109" s="17" t="s">
        <v>251</v>
      </c>
      <c r="E109" s="36"/>
      <c r="F109" s="18">
        <v>12</v>
      </c>
      <c r="G109" s="14"/>
      <c r="H109" s="14"/>
      <c r="I109" s="14"/>
    </row>
    <row r="110" spans="1:9" ht="15" customHeight="1" x14ac:dyDescent="0.25">
      <c r="A110" s="13"/>
      <c r="B110" s="16" t="s">
        <v>190</v>
      </c>
      <c r="C110" s="14"/>
      <c r="D110" s="17" t="s">
        <v>15</v>
      </c>
      <c r="E110" s="36" t="s">
        <v>224</v>
      </c>
      <c r="F110" s="18">
        <v>12</v>
      </c>
      <c r="G110" s="14"/>
      <c r="H110" s="14"/>
      <c r="I110" s="14"/>
    </row>
    <row r="111" spans="1:9" ht="15" customHeight="1" x14ac:dyDescent="0.25">
      <c r="A111" s="13"/>
      <c r="B111" s="16" t="s">
        <v>191</v>
      </c>
      <c r="C111" s="14"/>
      <c r="D111" s="17" t="s">
        <v>46</v>
      </c>
      <c r="E111" s="36" t="s">
        <v>231</v>
      </c>
      <c r="F111" s="18">
        <v>36</v>
      </c>
      <c r="G111" s="14"/>
      <c r="H111" s="14"/>
      <c r="I111" s="14"/>
    </row>
    <row r="112" spans="1:9" ht="15" customHeight="1" x14ac:dyDescent="0.25">
      <c r="A112" s="13"/>
      <c r="B112" s="16" t="s">
        <v>192</v>
      </c>
      <c r="C112" s="14"/>
      <c r="D112" s="17" t="s">
        <v>46</v>
      </c>
      <c r="E112" s="36" t="s">
        <v>231</v>
      </c>
      <c r="F112" s="18">
        <v>36</v>
      </c>
      <c r="G112" s="14"/>
      <c r="H112" s="14"/>
      <c r="I112" s="14"/>
    </row>
    <row r="113" spans="1:9" ht="15" customHeight="1" x14ac:dyDescent="0.25">
      <c r="A113" s="13"/>
      <c r="B113" s="16" t="s">
        <v>193</v>
      </c>
      <c r="C113" s="14"/>
      <c r="D113" s="17" t="s">
        <v>46</v>
      </c>
      <c r="E113" s="36" t="s">
        <v>231</v>
      </c>
      <c r="F113" s="18">
        <v>12</v>
      </c>
      <c r="G113" s="14"/>
      <c r="H113" s="14"/>
      <c r="I113" s="14"/>
    </row>
    <row r="114" spans="1:9" ht="15" customHeight="1" x14ac:dyDescent="0.25">
      <c r="A114" s="13"/>
      <c r="B114" s="16" t="s">
        <v>194</v>
      </c>
      <c r="C114" s="14"/>
      <c r="D114" s="17" t="s">
        <v>46</v>
      </c>
      <c r="E114" s="36" t="s">
        <v>231</v>
      </c>
      <c r="F114" s="18">
        <v>36</v>
      </c>
      <c r="G114" s="14"/>
      <c r="H114" s="14"/>
      <c r="I114" s="14"/>
    </row>
    <row r="115" spans="1:9" ht="15" customHeight="1" x14ac:dyDescent="0.25">
      <c r="A115" s="13"/>
      <c r="B115" s="16" t="s">
        <v>195</v>
      </c>
      <c r="C115" s="14"/>
      <c r="D115" s="73" t="s">
        <v>67</v>
      </c>
      <c r="E115" s="36" t="s">
        <v>225</v>
      </c>
      <c r="F115" s="18">
        <v>10</v>
      </c>
      <c r="G115" s="70"/>
      <c r="H115" s="14"/>
      <c r="I115" s="14"/>
    </row>
    <row r="116" spans="1:9" ht="15" customHeight="1" x14ac:dyDescent="0.25">
      <c r="A116" s="13"/>
      <c r="B116" s="16" t="s">
        <v>196</v>
      </c>
      <c r="C116" s="14"/>
      <c r="D116" s="73" t="s">
        <v>197</v>
      </c>
      <c r="E116" s="36" t="s">
        <v>226</v>
      </c>
      <c r="F116" s="18">
        <v>200</v>
      </c>
      <c r="G116" s="70"/>
      <c r="H116" s="14"/>
      <c r="I116" s="14"/>
    </row>
    <row r="117" spans="1:9" ht="15" customHeight="1" x14ac:dyDescent="0.25">
      <c r="A117" s="13"/>
      <c r="B117" s="16" t="s">
        <v>198</v>
      </c>
      <c r="C117" s="14"/>
      <c r="D117" s="17" t="s">
        <v>199</v>
      </c>
      <c r="E117" s="36" t="s">
        <v>228</v>
      </c>
      <c r="F117" s="18">
        <v>36</v>
      </c>
      <c r="G117" s="14"/>
      <c r="H117" s="14"/>
      <c r="I117" s="14"/>
    </row>
    <row r="118" spans="1:9" ht="15" customHeight="1" x14ac:dyDescent="0.25">
      <c r="A118" s="13"/>
      <c r="B118" s="16" t="s">
        <v>200</v>
      </c>
      <c r="C118" s="14"/>
      <c r="D118" s="17" t="s">
        <v>199</v>
      </c>
      <c r="E118" s="36" t="s">
        <v>228</v>
      </c>
      <c r="F118" s="18">
        <v>2</v>
      </c>
      <c r="G118" s="14"/>
      <c r="H118" s="14"/>
      <c r="I118" s="14"/>
    </row>
    <row r="119" spans="1:9" ht="15" customHeight="1" x14ac:dyDescent="0.25">
      <c r="A119" s="13"/>
      <c r="B119" s="16" t="s">
        <v>201</v>
      </c>
      <c r="C119" s="14"/>
      <c r="D119" s="17" t="s">
        <v>199</v>
      </c>
      <c r="E119" s="36" t="s">
        <v>228</v>
      </c>
      <c r="F119" s="18">
        <v>2</v>
      </c>
      <c r="G119" s="14"/>
      <c r="H119" s="14"/>
      <c r="I119" s="14"/>
    </row>
    <row r="120" spans="1:9" ht="15" customHeight="1" x14ac:dyDescent="0.25">
      <c r="A120" s="13"/>
      <c r="B120" s="16" t="s">
        <v>202</v>
      </c>
      <c r="C120" s="14"/>
      <c r="D120" s="17" t="s">
        <v>203</v>
      </c>
      <c r="E120" s="36" t="s">
        <v>228</v>
      </c>
      <c r="F120" s="18">
        <v>288</v>
      </c>
      <c r="G120" s="14"/>
      <c r="H120" s="14"/>
      <c r="I120" s="14"/>
    </row>
    <row r="121" spans="1:9" ht="15" customHeight="1" x14ac:dyDescent="0.25">
      <c r="A121" s="13"/>
      <c r="B121" s="16" t="s">
        <v>204</v>
      </c>
      <c r="C121" s="14"/>
      <c r="D121" s="73" t="s">
        <v>199</v>
      </c>
      <c r="E121" s="36" t="s">
        <v>228</v>
      </c>
      <c r="F121" s="18">
        <v>160</v>
      </c>
      <c r="G121" s="70"/>
      <c r="H121" s="14"/>
      <c r="I121" s="14"/>
    </row>
    <row r="122" spans="1:9" ht="15" customHeight="1" x14ac:dyDescent="0.25">
      <c r="A122" s="13"/>
      <c r="B122" s="29" t="s">
        <v>205</v>
      </c>
      <c r="C122" s="14"/>
      <c r="D122" s="32" t="s">
        <v>206</v>
      </c>
      <c r="E122" s="36" t="s">
        <v>228</v>
      </c>
      <c r="F122" s="18">
        <v>60</v>
      </c>
      <c r="G122" s="14"/>
      <c r="H122" s="14"/>
      <c r="I122" s="14"/>
    </row>
    <row r="123" spans="1:9" ht="15" customHeight="1" x14ac:dyDescent="0.25">
      <c r="A123" s="13"/>
      <c r="B123" s="29" t="s">
        <v>207</v>
      </c>
      <c r="C123" s="14"/>
      <c r="D123" s="75" t="s">
        <v>199</v>
      </c>
      <c r="E123" s="36" t="s">
        <v>230</v>
      </c>
      <c r="F123" s="18">
        <v>6</v>
      </c>
      <c r="G123" s="70"/>
      <c r="H123" s="14"/>
      <c r="I123" s="14"/>
    </row>
    <row r="124" spans="1:9" ht="15" customHeight="1" x14ac:dyDescent="0.25">
      <c r="A124" s="13"/>
      <c r="B124" s="29" t="s">
        <v>208</v>
      </c>
      <c r="C124" s="14"/>
      <c r="D124" s="75" t="s">
        <v>199</v>
      </c>
      <c r="E124" s="36" t="s">
        <v>230</v>
      </c>
      <c r="F124" s="18">
        <v>6</v>
      </c>
      <c r="G124" s="70"/>
      <c r="H124" s="14"/>
      <c r="I124" s="14"/>
    </row>
    <row r="125" spans="1:9" ht="15" customHeight="1" x14ac:dyDescent="0.25">
      <c r="A125" s="13"/>
      <c r="B125" s="29" t="s">
        <v>256</v>
      </c>
      <c r="C125" s="14"/>
      <c r="D125" s="75" t="s">
        <v>65</v>
      </c>
      <c r="E125" s="36"/>
      <c r="F125" s="18">
        <v>6</v>
      </c>
      <c r="G125" s="70"/>
      <c r="H125" s="14"/>
      <c r="I125" s="14"/>
    </row>
    <row r="126" spans="1:9" ht="15" customHeight="1" x14ac:dyDescent="0.25">
      <c r="A126" s="13"/>
      <c r="B126" s="29" t="s">
        <v>255</v>
      </c>
      <c r="C126" s="14"/>
      <c r="D126" s="75" t="s">
        <v>199</v>
      </c>
      <c r="E126" s="36"/>
      <c r="F126" s="18">
        <v>6</v>
      </c>
      <c r="G126" s="70"/>
      <c r="H126" s="14"/>
      <c r="I126" s="14"/>
    </row>
    <row r="127" spans="1:9" ht="15" customHeight="1" x14ac:dyDescent="0.25">
      <c r="A127" s="13"/>
      <c r="B127" s="29" t="s">
        <v>209</v>
      </c>
      <c r="C127" s="14"/>
      <c r="D127" s="32" t="s">
        <v>199</v>
      </c>
      <c r="E127" s="36" t="s">
        <v>228</v>
      </c>
      <c r="F127" s="18">
        <v>6</v>
      </c>
      <c r="G127" s="14"/>
      <c r="H127" s="14"/>
      <c r="I127" s="14"/>
    </row>
    <row r="128" spans="1:9" ht="15" customHeight="1" x14ac:dyDescent="0.25">
      <c r="A128" s="13"/>
      <c r="B128" s="16" t="s">
        <v>210</v>
      </c>
      <c r="C128" s="14"/>
      <c r="D128" s="17" t="s">
        <v>46</v>
      </c>
      <c r="E128" s="36" t="s">
        <v>231</v>
      </c>
      <c r="F128" s="18">
        <v>18</v>
      </c>
      <c r="G128" s="14"/>
      <c r="H128" s="14"/>
      <c r="I128" s="14"/>
    </row>
    <row r="129" spans="1:9" ht="15" customHeight="1" x14ac:dyDescent="0.25">
      <c r="A129" s="13"/>
      <c r="B129" s="16" t="s">
        <v>211</v>
      </c>
      <c r="C129" s="14"/>
      <c r="D129" s="17" t="s">
        <v>46</v>
      </c>
      <c r="E129" s="36" t="s">
        <v>237</v>
      </c>
      <c r="F129" s="18">
        <v>46</v>
      </c>
      <c r="G129" s="14"/>
      <c r="H129" s="14"/>
      <c r="I129" s="14"/>
    </row>
    <row r="130" spans="1:9" ht="15" customHeight="1" x14ac:dyDescent="0.25">
      <c r="A130" s="13"/>
      <c r="B130" s="16" t="s">
        <v>212</v>
      </c>
      <c r="C130" s="14"/>
      <c r="D130" s="17" t="s">
        <v>199</v>
      </c>
      <c r="E130" s="36" t="s">
        <v>228</v>
      </c>
      <c r="F130" s="18">
        <v>72</v>
      </c>
      <c r="G130" s="14"/>
      <c r="H130" s="14"/>
      <c r="I130" s="14"/>
    </row>
    <row r="131" spans="1:9" ht="15" customHeight="1" x14ac:dyDescent="0.25">
      <c r="A131" s="13"/>
      <c r="B131" s="16" t="s">
        <v>213</v>
      </c>
      <c r="C131" s="14"/>
      <c r="D131" s="17" t="s">
        <v>199</v>
      </c>
      <c r="E131" s="36" t="s">
        <v>228</v>
      </c>
      <c r="F131" s="18">
        <v>72</v>
      </c>
      <c r="G131" s="14"/>
      <c r="H131" s="14"/>
      <c r="I131" s="14"/>
    </row>
    <row r="132" spans="1:9" ht="15" customHeight="1" x14ac:dyDescent="0.25">
      <c r="A132" s="13"/>
      <c r="B132" s="16" t="s">
        <v>214</v>
      </c>
      <c r="C132" s="14"/>
      <c r="D132" s="73" t="s">
        <v>199</v>
      </c>
      <c r="E132" s="36" t="s">
        <v>228</v>
      </c>
      <c r="F132" s="18">
        <v>18</v>
      </c>
      <c r="G132" s="70"/>
      <c r="H132" s="14"/>
      <c r="I132" s="14"/>
    </row>
    <row r="133" spans="1:9" ht="15" customHeight="1" x14ac:dyDescent="0.25">
      <c r="A133" s="13"/>
      <c r="B133" s="16" t="s">
        <v>215</v>
      </c>
      <c r="C133" s="14"/>
      <c r="D133" s="73" t="s">
        <v>199</v>
      </c>
      <c r="E133" s="36" t="s">
        <v>228</v>
      </c>
      <c r="F133" s="18">
        <v>60</v>
      </c>
      <c r="G133" s="70"/>
      <c r="H133" s="14"/>
      <c r="I133" s="14"/>
    </row>
    <row r="134" spans="1:9" ht="15" customHeight="1" x14ac:dyDescent="0.25">
      <c r="A134" s="13"/>
      <c r="B134" s="16" t="s">
        <v>216</v>
      </c>
      <c r="C134" s="14"/>
      <c r="D134" s="17" t="s">
        <v>46</v>
      </c>
      <c r="E134" s="36" t="s">
        <v>231</v>
      </c>
      <c r="F134" s="18">
        <v>12</v>
      </c>
      <c r="G134" s="14"/>
      <c r="H134" s="14"/>
      <c r="I134" s="14"/>
    </row>
    <row r="135" spans="1:9" ht="15" customHeight="1" x14ac:dyDescent="0.25">
      <c r="A135" s="92"/>
      <c r="B135" s="94" t="s">
        <v>217</v>
      </c>
      <c r="C135" s="14"/>
      <c r="D135" s="17" t="s">
        <v>46</v>
      </c>
      <c r="E135" s="36" t="s">
        <v>231</v>
      </c>
      <c r="F135" s="18">
        <v>12</v>
      </c>
      <c r="G135" s="14"/>
      <c r="H135" s="14"/>
      <c r="I135" s="14"/>
    </row>
    <row r="136" spans="1:9" ht="15" customHeight="1" x14ac:dyDescent="0.25">
      <c r="A136" s="92"/>
      <c r="B136" s="95" t="s">
        <v>91</v>
      </c>
      <c r="C136" s="93"/>
      <c r="D136" s="17" t="s">
        <v>261</v>
      </c>
      <c r="E136" s="36"/>
      <c r="F136" s="18">
        <v>576</v>
      </c>
      <c r="G136" s="14"/>
      <c r="H136" s="14"/>
      <c r="I136" s="14"/>
    </row>
    <row r="137" spans="1:9" ht="15" customHeight="1" x14ac:dyDescent="0.25">
      <c r="A137" s="92"/>
      <c r="B137" s="96" t="s">
        <v>221</v>
      </c>
      <c r="C137" s="14"/>
      <c r="D137" s="33" t="s">
        <v>222</v>
      </c>
      <c r="E137" s="36" t="s">
        <v>231</v>
      </c>
      <c r="F137" s="34">
        <v>5</v>
      </c>
      <c r="G137" s="14"/>
      <c r="H137" s="14"/>
      <c r="I137" s="14"/>
    </row>
    <row r="138" spans="1:9" x14ac:dyDescent="0.25">
      <c r="B138" s="84" t="s">
        <v>93</v>
      </c>
      <c r="C138" s="19"/>
      <c r="D138" s="19"/>
      <c r="E138" s="19"/>
      <c r="F138" s="19">
        <v>480</v>
      </c>
      <c r="G138" s="19"/>
      <c r="H138" s="19"/>
      <c r="I138" s="97"/>
    </row>
    <row r="158" spans="9:9" x14ac:dyDescent="0.25">
      <c r="I158" s="8"/>
    </row>
  </sheetData>
  <mergeCells count="2">
    <mergeCell ref="B1:G1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090EE-EB2A-4C46-AE43-6CCE76043467}">
  <sheetPr>
    <pageSetUpPr fitToPage="1"/>
  </sheetPr>
  <dimension ref="A1:I32"/>
  <sheetViews>
    <sheetView zoomScaleNormal="100" workbookViewId="0">
      <selection activeCell="D22" sqref="D22"/>
    </sheetView>
  </sheetViews>
  <sheetFormatPr baseColWidth="10" defaultRowHeight="15" x14ac:dyDescent="0.25"/>
  <cols>
    <col min="2" max="2" width="44.85546875" customWidth="1"/>
    <col min="3" max="3" width="44.85546875" bestFit="1" customWidth="1"/>
    <col min="4" max="4" width="17.42578125" bestFit="1" customWidth="1"/>
    <col min="5" max="5" width="13.5703125" customWidth="1"/>
    <col min="7" max="8" width="10.85546875" customWidth="1"/>
    <col min="9" max="9" width="13.5703125" customWidth="1"/>
  </cols>
  <sheetData>
    <row r="1" spans="1:9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76"/>
    </row>
    <row r="3" spans="1:9" x14ac:dyDescent="0.25">
      <c r="A3" t="s">
        <v>8</v>
      </c>
      <c r="B3" s="112" t="s">
        <v>271</v>
      </c>
      <c r="C3" s="112"/>
      <c r="D3" s="112"/>
      <c r="E3" s="112"/>
      <c r="F3" s="112"/>
      <c r="G3" s="112"/>
      <c r="H3" s="76"/>
    </row>
    <row r="4" spans="1:9" ht="6.75" customHeight="1" x14ac:dyDescent="0.25"/>
    <row r="5" spans="1:9" s="76" customFormat="1" ht="78" customHeight="1" x14ac:dyDescent="0.25">
      <c r="A5" s="41" t="s">
        <v>0</v>
      </c>
      <c r="B5" s="42" t="s">
        <v>1</v>
      </c>
      <c r="C5" s="43" t="s">
        <v>2</v>
      </c>
      <c r="D5" s="43" t="s">
        <v>3</v>
      </c>
      <c r="E5" s="43" t="s">
        <v>9</v>
      </c>
      <c r="F5" s="44" t="s">
        <v>4</v>
      </c>
      <c r="G5" s="43" t="s">
        <v>5</v>
      </c>
      <c r="H5" s="43" t="s">
        <v>6</v>
      </c>
      <c r="I5" s="43" t="s">
        <v>218</v>
      </c>
    </row>
    <row r="6" spans="1:9" ht="15" customHeight="1" x14ac:dyDescent="0.25">
      <c r="A6" s="10"/>
      <c r="B6" s="11" t="s">
        <v>265</v>
      </c>
      <c r="C6" s="11" t="s">
        <v>138</v>
      </c>
      <c r="D6" s="12" t="s">
        <v>246</v>
      </c>
      <c r="E6" s="50" t="s">
        <v>246</v>
      </c>
      <c r="F6" s="11">
        <v>20</v>
      </c>
      <c r="G6" s="11"/>
      <c r="H6" s="11"/>
      <c r="I6" s="11"/>
    </row>
    <row r="7" spans="1:9" ht="15" customHeight="1" x14ac:dyDescent="0.25">
      <c r="A7" s="13"/>
      <c r="B7" s="14" t="s">
        <v>266</v>
      </c>
      <c r="C7" s="14" t="s">
        <v>138</v>
      </c>
      <c r="D7" s="15" t="s">
        <v>246</v>
      </c>
      <c r="E7" s="38" t="s">
        <v>246</v>
      </c>
      <c r="F7" s="14">
        <v>20</v>
      </c>
      <c r="G7" s="14"/>
      <c r="H7" s="14"/>
      <c r="I7" s="14"/>
    </row>
    <row r="8" spans="1:9" ht="15" customHeight="1" x14ac:dyDescent="0.25">
      <c r="A8" s="13"/>
      <c r="B8" s="14" t="s">
        <v>115</v>
      </c>
      <c r="C8" s="14" t="s">
        <v>138</v>
      </c>
      <c r="D8" s="15" t="s">
        <v>246</v>
      </c>
      <c r="E8" s="38" t="s">
        <v>246</v>
      </c>
      <c r="F8" s="14">
        <v>10</v>
      </c>
      <c r="G8" s="14"/>
      <c r="H8" s="14"/>
      <c r="I8" s="14"/>
    </row>
    <row r="9" spans="1:9" ht="15" customHeight="1" x14ac:dyDescent="0.25">
      <c r="A9" s="13"/>
      <c r="B9" s="16" t="s">
        <v>267</v>
      </c>
      <c r="C9" s="14" t="s">
        <v>138</v>
      </c>
      <c r="D9" s="17" t="s">
        <v>246</v>
      </c>
      <c r="E9" s="36" t="s">
        <v>246</v>
      </c>
      <c r="F9" s="18">
        <v>50</v>
      </c>
      <c r="G9" s="14"/>
      <c r="H9" s="14"/>
      <c r="I9" s="14"/>
    </row>
    <row r="10" spans="1:9" ht="15" customHeight="1" x14ac:dyDescent="0.25">
      <c r="A10" s="13"/>
      <c r="B10" s="14" t="s">
        <v>268</v>
      </c>
      <c r="C10" s="14" t="s">
        <v>138</v>
      </c>
      <c r="D10" s="15" t="s">
        <v>246</v>
      </c>
      <c r="E10" s="36" t="s">
        <v>246</v>
      </c>
      <c r="F10" s="14">
        <v>20</v>
      </c>
      <c r="G10" s="14"/>
      <c r="H10" s="14"/>
      <c r="I10" s="14"/>
    </row>
    <row r="11" spans="1:9" ht="15" customHeight="1" x14ac:dyDescent="0.25">
      <c r="A11" s="13"/>
      <c r="B11" s="14" t="s">
        <v>269</v>
      </c>
      <c r="C11" s="14" t="s">
        <v>138</v>
      </c>
      <c r="D11" s="15" t="s">
        <v>246</v>
      </c>
      <c r="E11" s="36" t="s">
        <v>246</v>
      </c>
      <c r="F11" s="14">
        <v>5</v>
      </c>
      <c r="G11" s="14"/>
      <c r="H11" s="14"/>
      <c r="I11" s="14"/>
    </row>
    <row r="12" spans="1:9" ht="15" customHeight="1" x14ac:dyDescent="0.25">
      <c r="A12" s="13"/>
      <c r="B12" s="14" t="s">
        <v>134</v>
      </c>
      <c r="C12" s="14" t="s">
        <v>138</v>
      </c>
      <c r="D12" s="15" t="s">
        <v>246</v>
      </c>
      <c r="E12" s="36" t="s">
        <v>246</v>
      </c>
      <c r="F12" s="14">
        <v>20</v>
      </c>
      <c r="G12" s="14"/>
      <c r="H12" s="14"/>
      <c r="I12" s="14"/>
    </row>
    <row r="13" spans="1:9" ht="15" customHeight="1" x14ac:dyDescent="0.25">
      <c r="A13" s="19"/>
      <c r="B13" s="25" t="s">
        <v>270</v>
      </c>
      <c r="C13" s="25" t="s">
        <v>138</v>
      </c>
      <c r="D13" s="91" t="s">
        <v>246</v>
      </c>
      <c r="E13" s="37" t="s">
        <v>246</v>
      </c>
      <c r="F13" s="25">
        <v>5</v>
      </c>
      <c r="G13" s="25"/>
      <c r="H13" s="25"/>
      <c r="I13" s="25"/>
    </row>
    <row r="32" spans="9:9" x14ac:dyDescent="0.25">
      <c r="I32" s="8"/>
    </row>
  </sheetData>
  <mergeCells count="2">
    <mergeCell ref="B1:G1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156B-A001-4EF1-9038-751161E97263}">
  <sheetPr>
    <pageSetUpPr fitToPage="1"/>
  </sheetPr>
  <dimension ref="A1:I24"/>
  <sheetViews>
    <sheetView zoomScaleNormal="100" workbookViewId="0">
      <selection activeCell="E15" sqref="E15"/>
    </sheetView>
  </sheetViews>
  <sheetFormatPr baseColWidth="10" defaultRowHeight="15" x14ac:dyDescent="0.25"/>
  <cols>
    <col min="2" max="2" width="44.85546875" customWidth="1"/>
    <col min="3" max="3" width="44.85546875" bestFit="1" customWidth="1"/>
    <col min="4" max="4" width="17.42578125" bestFit="1" customWidth="1"/>
    <col min="5" max="5" width="13.5703125" customWidth="1"/>
    <col min="7" max="8" width="10.85546875" customWidth="1"/>
    <col min="9" max="9" width="13.5703125" customWidth="1"/>
  </cols>
  <sheetData>
    <row r="1" spans="1:9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77"/>
    </row>
    <row r="3" spans="1:9" x14ac:dyDescent="0.25">
      <c r="A3" t="s">
        <v>8</v>
      </c>
      <c r="B3" s="112" t="s">
        <v>272</v>
      </c>
      <c r="C3" s="112"/>
      <c r="D3" s="112"/>
      <c r="E3" s="112"/>
      <c r="F3" s="112"/>
      <c r="G3" s="112"/>
      <c r="H3" s="77"/>
    </row>
    <row r="4" spans="1:9" ht="6.75" customHeight="1" x14ac:dyDescent="0.25"/>
    <row r="5" spans="1:9" s="77" customFormat="1" ht="78" customHeight="1" x14ac:dyDescent="0.25">
      <c r="A5" s="41" t="s">
        <v>0</v>
      </c>
      <c r="B5" s="42" t="s">
        <v>1</v>
      </c>
      <c r="C5" s="43" t="s">
        <v>2</v>
      </c>
      <c r="D5" s="43" t="s">
        <v>3</v>
      </c>
      <c r="E5" s="43" t="s">
        <v>9</v>
      </c>
      <c r="F5" s="44" t="s">
        <v>4</v>
      </c>
      <c r="G5" s="43" t="s">
        <v>5</v>
      </c>
      <c r="H5" s="43" t="s">
        <v>6</v>
      </c>
      <c r="I5" s="43" t="s">
        <v>218</v>
      </c>
    </row>
    <row r="6" spans="1:9" ht="15" customHeight="1" x14ac:dyDescent="0.25">
      <c r="A6" s="87"/>
      <c r="B6" s="88" t="s">
        <v>273</v>
      </c>
      <c r="C6" s="88" t="s">
        <v>274</v>
      </c>
      <c r="D6" s="89" t="s">
        <v>275</v>
      </c>
      <c r="E6" s="90" t="s">
        <v>247</v>
      </c>
      <c r="F6" s="88">
        <v>10</v>
      </c>
      <c r="G6" s="88"/>
      <c r="H6" s="88"/>
      <c r="I6" s="88"/>
    </row>
    <row r="24" spans="9:9" x14ac:dyDescent="0.25">
      <c r="I24" s="8"/>
    </row>
  </sheetData>
  <mergeCells count="2">
    <mergeCell ref="B1:G1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E1AE-D05A-4A1A-A94E-39C677FCBC5C}">
  <sheetPr>
    <pageSetUpPr fitToPage="1"/>
  </sheetPr>
  <dimension ref="A1:I22"/>
  <sheetViews>
    <sheetView tabSelected="1" zoomScaleNormal="100" workbookViewId="0">
      <selection activeCell="D29" sqref="D29"/>
    </sheetView>
  </sheetViews>
  <sheetFormatPr baseColWidth="10" defaultRowHeight="15" x14ac:dyDescent="0.25"/>
  <cols>
    <col min="2" max="2" width="44.85546875" customWidth="1"/>
    <col min="3" max="3" width="44.85546875" bestFit="1" customWidth="1"/>
    <col min="4" max="4" width="17.42578125" bestFit="1" customWidth="1"/>
    <col min="5" max="5" width="13.5703125" customWidth="1"/>
    <col min="7" max="8" width="10.85546875" customWidth="1"/>
    <col min="9" max="9" width="13.5703125" customWidth="1"/>
  </cols>
  <sheetData>
    <row r="1" spans="1:9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98"/>
    </row>
    <row r="3" spans="1:9" x14ac:dyDescent="0.25">
      <c r="A3" t="s">
        <v>8</v>
      </c>
      <c r="B3" s="112" t="s">
        <v>282</v>
      </c>
      <c r="C3" s="112"/>
      <c r="D3" s="112"/>
      <c r="E3" s="112"/>
      <c r="F3" s="112"/>
      <c r="G3" s="112"/>
      <c r="H3" s="98"/>
    </row>
    <row r="4" spans="1:9" ht="6.75" customHeight="1" x14ac:dyDescent="0.25"/>
    <row r="5" spans="1:9" s="98" customFormat="1" ht="78" customHeight="1" x14ac:dyDescent="0.25">
      <c r="A5" s="41" t="s">
        <v>0</v>
      </c>
      <c r="B5" s="42" t="s">
        <v>1</v>
      </c>
      <c r="C5" s="43" t="s">
        <v>2</v>
      </c>
      <c r="D5" s="43" t="s">
        <v>3</v>
      </c>
      <c r="E5" s="43" t="s">
        <v>9</v>
      </c>
      <c r="F5" s="44" t="s">
        <v>4</v>
      </c>
      <c r="G5" s="43" t="s">
        <v>5</v>
      </c>
      <c r="H5" s="43" t="s">
        <v>6</v>
      </c>
      <c r="I5" s="43" t="s">
        <v>218</v>
      </c>
    </row>
    <row r="6" spans="1:9" ht="15" customHeight="1" x14ac:dyDescent="0.25">
      <c r="A6" s="87"/>
      <c r="B6" s="88" t="s">
        <v>283</v>
      </c>
      <c r="C6" s="113" t="s">
        <v>284</v>
      </c>
      <c r="D6" s="89" t="s">
        <v>67</v>
      </c>
      <c r="E6" s="114" t="s">
        <v>67</v>
      </c>
      <c r="F6" s="113">
        <v>200</v>
      </c>
      <c r="G6" s="88"/>
      <c r="H6" s="88"/>
      <c r="I6" s="113"/>
    </row>
    <row r="22" spans="9:9" x14ac:dyDescent="0.25">
      <c r="I22" s="8"/>
    </row>
  </sheetData>
  <mergeCells count="2">
    <mergeCell ref="B1:G1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88678-0A09-49D1-8964-385BE38F4E84}">
  <sheetPr>
    <pageSetUpPr fitToPage="1"/>
  </sheetPr>
  <dimension ref="A1:I24"/>
  <sheetViews>
    <sheetView zoomScaleNormal="100" workbookViewId="0">
      <selection activeCell="C16" sqref="C16"/>
    </sheetView>
  </sheetViews>
  <sheetFormatPr baseColWidth="10" defaultRowHeight="15" x14ac:dyDescent="0.25"/>
  <cols>
    <col min="2" max="2" width="44.85546875" customWidth="1"/>
    <col min="3" max="3" width="44.85546875" bestFit="1" customWidth="1"/>
    <col min="4" max="4" width="17.42578125" bestFit="1" customWidth="1"/>
    <col min="5" max="5" width="13.5703125" customWidth="1"/>
    <col min="7" max="8" width="10.85546875" customWidth="1"/>
    <col min="9" max="9" width="13.5703125" customWidth="1"/>
  </cols>
  <sheetData>
    <row r="1" spans="1:9" x14ac:dyDescent="0.25">
      <c r="A1" t="s">
        <v>7</v>
      </c>
      <c r="B1" s="111" t="s">
        <v>219</v>
      </c>
      <c r="C1" s="111"/>
      <c r="D1" s="111"/>
      <c r="E1" s="111"/>
      <c r="F1" s="111"/>
      <c r="G1" s="111"/>
      <c r="H1" s="77"/>
    </row>
    <row r="3" spans="1:9" x14ac:dyDescent="0.25">
      <c r="A3" t="s">
        <v>8</v>
      </c>
      <c r="B3" s="112" t="s">
        <v>276</v>
      </c>
      <c r="C3" s="112"/>
      <c r="D3" s="112"/>
      <c r="E3" s="112"/>
      <c r="F3" s="112"/>
      <c r="G3" s="112"/>
      <c r="H3" s="77"/>
    </row>
    <row r="4" spans="1:9" ht="6.75" customHeight="1" x14ac:dyDescent="0.25"/>
    <row r="5" spans="1:9" s="77" customFormat="1" ht="78" customHeight="1" x14ac:dyDescent="0.25">
      <c r="A5" s="41" t="s">
        <v>0</v>
      </c>
      <c r="B5" s="42" t="s">
        <v>1</v>
      </c>
      <c r="C5" s="43" t="s">
        <v>2</v>
      </c>
      <c r="D5" s="43" t="s">
        <v>3</v>
      </c>
      <c r="E5" s="43" t="s">
        <v>9</v>
      </c>
      <c r="F5" s="44" t="s">
        <v>4</v>
      </c>
      <c r="G5" s="43" t="s">
        <v>5</v>
      </c>
      <c r="H5" s="43" t="s">
        <v>6</v>
      </c>
      <c r="I5" s="43" t="s">
        <v>218</v>
      </c>
    </row>
    <row r="6" spans="1:9" ht="15" customHeight="1" x14ac:dyDescent="0.25">
      <c r="A6" s="10"/>
      <c r="B6" s="11" t="s">
        <v>277</v>
      </c>
      <c r="C6" s="82" t="s">
        <v>203</v>
      </c>
      <c r="D6" s="12" t="s">
        <v>203</v>
      </c>
      <c r="E6" s="85" t="s">
        <v>203</v>
      </c>
      <c r="F6" s="82">
        <v>30</v>
      </c>
      <c r="G6" s="11"/>
      <c r="H6" s="11"/>
      <c r="I6" s="82"/>
    </row>
    <row r="7" spans="1:9" x14ac:dyDescent="0.25">
      <c r="A7" s="80"/>
      <c r="B7" s="83" t="s">
        <v>278</v>
      </c>
      <c r="C7" s="86" t="s">
        <v>203</v>
      </c>
      <c r="D7" s="80" t="s">
        <v>203</v>
      </c>
      <c r="E7" s="80" t="s">
        <v>203</v>
      </c>
      <c r="F7">
        <v>30</v>
      </c>
      <c r="G7" s="80"/>
      <c r="H7" s="83"/>
      <c r="I7" s="80"/>
    </row>
    <row r="8" spans="1:9" x14ac:dyDescent="0.25">
      <c r="A8" s="81"/>
      <c r="B8" s="84" t="s">
        <v>279</v>
      </c>
      <c r="C8" s="81" t="s">
        <v>203</v>
      </c>
      <c r="D8" s="81" t="s">
        <v>203</v>
      </c>
      <c r="E8" s="81" t="s">
        <v>203</v>
      </c>
      <c r="F8" s="79">
        <v>30</v>
      </c>
      <c r="G8" s="81"/>
      <c r="H8" s="84"/>
      <c r="I8" s="81"/>
    </row>
    <row r="24" spans="9:9" x14ac:dyDescent="0.25">
      <c r="I24" s="8"/>
    </row>
  </sheetData>
  <mergeCells count="2">
    <mergeCell ref="B1:G1"/>
    <mergeCell ref="B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Epicerie sucrée</vt:lpstr>
      <vt:lpstr>Epicerie salée</vt:lpstr>
      <vt:lpstr>LOT LEGUMES SECS BIO</vt:lpstr>
      <vt:lpstr>LOT MIEL</vt:lpstr>
      <vt:lpstr>LOT TYPE PATES CC</vt:lpstr>
      <vt:lpstr>LOT CIDRE JUS DE POMME POIRE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galvez</dc:creator>
  <cp:lastModifiedBy>galvez</cp:lastModifiedBy>
  <cp:lastPrinted>2018-10-29T12:42:18Z</cp:lastPrinted>
  <dcterms:created xsi:type="dcterms:W3CDTF">2015-11-05T13:23:15Z</dcterms:created>
  <dcterms:modified xsi:type="dcterms:W3CDTF">2020-10-20T10:18:13Z</dcterms:modified>
</cp:coreProperties>
</file>